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2"/>
  </bookViews>
  <sheets>
    <sheet name="prijekt" sheetId="1" r:id="rId1"/>
    <sheet name="m12 1." sheetId="2" r:id="rId2"/>
    <sheet name="m12.2" sheetId="3" r:id="rId3"/>
  </sheets>
  <definedNames>
    <definedName name="_xlnm.Print_Area" localSheetId="1">'m12 1.'!$A$1:$J$70</definedName>
    <definedName name="_xlnm.Print_Area" localSheetId="2">'m12.2'!$A$1:$J$72</definedName>
  </definedNames>
  <calcPr fullCalcOnLoad="1"/>
</workbook>
</file>

<file path=xl/sharedStrings.xml><?xml version="1.0" encoding="utf-8"?>
<sst xmlns="http://schemas.openxmlformats.org/spreadsheetml/2006/main" count="312" uniqueCount="103">
  <si>
    <t xml:space="preserve"> Załącznik nr  6 </t>
  </si>
  <si>
    <t>W y d  a t k i   inwestycje na okres roku budżetowego</t>
  </si>
  <si>
    <t xml:space="preserve">w Kazimierzy  Wielkiej  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</si>
  <si>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</si>
  <si>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</si>
  <si>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</si>
  <si>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</si>
  <si>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</si>
  <si>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</si>
  <si>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</si>
  <si>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</si>
  <si>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</si>
  <si>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</si>
  <si>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</si>
  <si>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</si>
  <si>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</si>
  <si>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</si>
  <si>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</si>
  <si>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</si>
  <si>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</si>
  <si>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</si>
  <si>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</si>
  <si>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</si>
  <si>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</si>
  <si>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>UMiG Kazimierza Wielka</t>
  </si>
  <si>
    <t>010
 01010</t>
  </si>
  <si>
    <t>drogi gminne, chodniki w mieście
wg  załącznika nr 6a</t>
  </si>
  <si>
    <t>UMiG 
Kazimierza Wielka</t>
  </si>
  <si>
    <t>600
60016</t>
  </si>
  <si>
    <t>sprzęt komputerowy</t>
  </si>
  <si>
    <t>750
75023</t>
  </si>
  <si>
    <t>801
80101</t>
  </si>
  <si>
    <t>801
80110</t>
  </si>
  <si>
    <t>900
90001</t>
  </si>
  <si>
    <t>strona - 2 -</t>
  </si>
  <si>
    <t xml:space="preserve">dochody </t>
  </si>
  <si>
    <t>zadania inwestycyjne</t>
  </si>
  <si>
    <t>koordynująca jego wykonanie</t>
  </si>
  <si>
    <t>921
92109</t>
  </si>
  <si>
    <t>Przewodniczący Rady Miejskiej</t>
  </si>
  <si>
    <t>Lucjan   Małek</t>
  </si>
  <si>
    <t>UMiG
 Kazimierza Wielka</t>
  </si>
  <si>
    <t>ZEAS 
Kazimierza Wielka</t>
  </si>
  <si>
    <t>finansowanie 
 gminnego gimnazjum</t>
  </si>
  <si>
    <t>finansowanie
 przychodni zdrowia</t>
  </si>
  <si>
    <t>UMiG
Kazimierza Wielka</t>
  </si>
  <si>
    <t>modernizacja świetlic -
 Broniszów i Wojciechów</t>
  </si>
  <si>
    <t>926 
92605</t>
  </si>
  <si>
    <t>851
85111</t>
  </si>
  <si>
    <t>śmieciarka</t>
  </si>
  <si>
    <t>%</t>
  </si>
  <si>
    <r>
      <t xml:space="preserve">droga gminna 
Odonów - Donosy
 </t>
    </r>
    <r>
      <rPr>
        <b/>
        <sz val="11"/>
        <rFont val="Arial CE"/>
        <family val="2"/>
      </rPr>
      <t>( program SAPARD )</t>
    </r>
  </si>
  <si>
    <t>drogi powiatowe i gminne</t>
  </si>
  <si>
    <t>projekt i wykonanie pompy wodnej Gorzków</t>
  </si>
  <si>
    <t>852
85212</t>
  </si>
  <si>
    <t>drogi publiczne powiatowe porozumienie</t>
  </si>
  <si>
    <t>Starostow Powiatowe 
Kazimierza Wielka</t>
  </si>
  <si>
    <t>600 60014</t>
  </si>
  <si>
    <t>razem :</t>
  </si>
  <si>
    <r>
      <t xml:space="preserve">do uchwały Rady Miejskiej   nr XV / 109 / </t>
    </r>
    <r>
      <rPr>
        <b/>
        <sz val="10"/>
        <rFont val="Arial CE"/>
        <family val="2"/>
      </rPr>
      <t>2004</t>
    </r>
  </si>
  <si>
    <t xml:space="preserve">  z dnia 23</t>
  </si>
  <si>
    <t>marca</t>
  </si>
  <si>
    <t xml:space="preserve">kanalizacja ulica Sienkiewicza 
</t>
  </si>
  <si>
    <t>010
 01095</t>
  </si>
  <si>
    <t>600
60014</t>
  </si>
  <si>
    <t>801
80195</t>
  </si>
  <si>
    <t xml:space="preserve"> Załącznik </t>
  </si>
  <si>
    <t>podwyższenie kapitału zakładowego w 
Kazimierskim Ośrodku Sportu
 Spółka z o.o.</t>
  </si>
  <si>
    <t xml:space="preserve">wykup działek pod zbiornik
 retencyjny Małoszówka,
</t>
  </si>
  <si>
    <t>podjazd dla niepełnosprawnych</t>
  </si>
  <si>
    <r>
      <t xml:space="preserve">" Osiedle Ogrody "
</t>
    </r>
    <r>
      <rPr>
        <b/>
        <sz val="11"/>
        <rFont val="Arial CE"/>
        <family val="2"/>
      </rPr>
      <t xml:space="preserve"> </t>
    </r>
  </si>
  <si>
    <t>Z E A S  
Kazimierza Wielka</t>
  </si>
  <si>
    <t>Starostowo  Powiatowe 
Kazimierza Wielka</t>
  </si>
  <si>
    <t>900
90015</t>
  </si>
  <si>
    <t>pozostałe drogi gminne, 
chodniki w mieście
wg  załącznika nr 6a</t>
  </si>
  <si>
    <t>zakup komputera      
    i oprogramowania, wyposażenie stanowiska pracy 
- świadczenia rodzinne</t>
  </si>
  <si>
    <t>600
 60016</t>
  </si>
  <si>
    <t>sapard</t>
  </si>
  <si>
    <t>nadzór inwestycyjny</t>
  </si>
  <si>
    <t>754
75414</t>
  </si>
  <si>
    <t>Nr  1</t>
  </si>
  <si>
    <t>Gmina 
Kazimierza Wielka</t>
  </si>
  <si>
    <t>Gmina
 Kazimierza Wielka</t>
  </si>
  <si>
    <t>dokumentacja techniczna na oświetlenie w sołectwie Łyczaków 
i ulicy Głowackiego</t>
  </si>
  <si>
    <t>oświetlenie i wykup gruntu na boisko sportowe - 
" Gorzków - Jawornik "</t>
  </si>
  <si>
    <t>zakup masztu i anteny 
wczesnego ostrzegania</t>
  </si>
  <si>
    <t>przystosowanie pomieszczeń dla osób niepełnosprawnych 
w SP nr 1</t>
  </si>
  <si>
    <t xml:space="preserve">U M  i G 
Kazimierza Wielka </t>
  </si>
  <si>
    <r>
      <t xml:space="preserve">budowa kanalizacji sanitarnej  w ulicy Sienkiewicza, Stolarskiej, Malinowej 
i Polnej w Kazimierzy Wielkiej        </t>
    </r>
    <r>
      <rPr>
        <sz val="11"/>
        <rFont val="Arial CE"/>
        <family val="2"/>
      </rPr>
      <t>"</t>
    </r>
    <r>
      <rPr>
        <sz val="10"/>
        <rFont val="Arial CE"/>
        <family val="2"/>
      </rPr>
      <t xml:space="preserve"> </t>
    </r>
    <r>
      <rPr>
        <b/>
        <sz val="11"/>
        <rFont val="Arial CE"/>
        <family val="2"/>
      </rPr>
      <t>program Sapard</t>
    </r>
    <r>
      <rPr>
        <sz val="11"/>
        <rFont val="Arial CE"/>
        <family val="2"/>
      </rPr>
      <t>"</t>
    </r>
  </si>
  <si>
    <r>
      <t xml:space="preserve">przebudowa drogi gminnej 
nr 1510027
 Odonów - Donosy o dł. 1.087 km  </t>
    </r>
    <r>
      <rPr>
        <b/>
        <sz val="11"/>
        <rFont val="Arial CE"/>
        <family val="2"/>
      </rPr>
      <t>"</t>
    </r>
    <r>
      <rPr>
        <sz val="10"/>
        <rFont val="Arial CE"/>
        <family val="2"/>
      </rPr>
      <t xml:space="preserve"> </t>
    </r>
    <r>
      <rPr>
        <b/>
        <sz val="11"/>
        <rFont val="Arial CE"/>
        <family val="2"/>
      </rPr>
      <t>program SAPARD "</t>
    </r>
  </si>
  <si>
    <r>
      <t xml:space="preserve">budowa kanalizacji sanitarnej 
na Osiedlu "Ogrody" 
w Kazimierzy Wielkiej w ulicach Gruszkowej, Jabłonowskiej, Agrestowej, Miodowej, Murarskiej, Krótkiej, Harcerskiej wraz 
z przyłączami do posesji,
</t>
    </r>
    <r>
      <rPr>
        <sz val="11"/>
        <rFont val="Arial CE"/>
        <family val="2"/>
      </rPr>
      <t>"</t>
    </r>
    <r>
      <rPr>
        <sz val="10"/>
        <rFont val="Arial CE"/>
        <family val="2"/>
      </rPr>
      <t xml:space="preserve"> </t>
    </r>
    <r>
      <rPr>
        <b/>
        <sz val="11"/>
        <rFont val="Arial CE"/>
        <family val="2"/>
      </rPr>
      <t>program Sapard "</t>
    </r>
  </si>
  <si>
    <t>*</t>
  </si>
  <si>
    <t xml:space="preserve">    -  ww. środki finansowe nie zostaną przekazane do Beneficjenta w roku 2004 i nie zostały wrowadzone do budżetu 2004 roku.</t>
  </si>
  <si>
    <t>Lucjan  M a ł e k</t>
  </si>
  <si>
    <t xml:space="preserve">    - ww zadania zostały opłacone z włssnych środków w 2004 roku</t>
  </si>
  <si>
    <t>*)  - poz. 4,13,14 - wymienione kwoty są środkami pochodzącymi z AMiRR O/ Kielce.</t>
  </si>
  <si>
    <t>grudnia</t>
  </si>
  <si>
    <t xml:space="preserve">
1. wykup działek pod zbiornik
    retencyjny Małoszówka,
2.  wodociąg ulica Murarska,
3.  Dokumentacja techniczna 
     wodociągu Nida 2000
4.  Koncepcja programowa 
     oczyszczalni i kanalizacji
     Łękawa
</t>
  </si>
  <si>
    <t>do uchwały Rady Miejskiej   nr XXIII / 210 / 2004</t>
  </si>
  <si>
    <t xml:space="preserve">  z dnia 15</t>
  </si>
  <si>
    <t xml:space="preserve">  z dnia 29</t>
  </si>
  <si>
    <t>dokumentacja techniczna na oświetlenie       w ulicy Przemysłowej</t>
  </si>
  <si>
    <t>do uchwały Rady Miejskiej   nr XXIV / 215 / 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</si>
</sst>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17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color indexed="47"/>
      <name val="Arial CE"/>
      <family val="2"/>
    </font>
    <font>
      <sz val="11"/>
      <color indexed="10"/>
      <name val="Arial CE"/>
      <family val="2"/>
    </font>
    <font>
      <b/>
      <sz val="12"/>
      <name val="Arial CE"/>
      <family val="2"/>
    </font>
    <font>
      <sz val="9"/>
      <color indexed="13"/>
      <name val="Arial CE"/>
      <family val="2"/>
    </font>
    <font>
      <sz val="8"/>
      <color indexed="13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65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165" fontId="2" fillId="0" borderId="0" xfId="15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5" fontId="0" fillId="0" borderId="1" xfId="15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165" fontId="0" fillId="0" borderId="2" xfId="15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5" fontId="0" fillId="0" borderId="0" xfId="15" applyNumberFormat="1" applyFont="1" applyBorder="1" applyAlignment="1">
      <alignment horizontal="centerContinuous"/>
    </xf>
    <xf numFmtId="43" fontId="0" fillId="0" borderId="2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65" fontId="6" fillId="0" borderId="1" xfId="15" applyNumberFormat="1" applyFont="1" applyBorder="1" applyAlignment="1">
      <alignment/>
    </xf>
    <xf numFmtId="43" fontId="6" fillId="0" borderId="1" xfId="15" applyFont="1" applyBorder="1" applyAlignment="1">
      <alignment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15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43" fontId="6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49" fontId="0" fillId="0" borderId="3" xfId="0" applyNumberFormat="1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165" fontId="12" fillId="0" borderId="1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6" fillId="0" borderId="7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165" fontId="0" fillId="0" borderId="1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0" fillId="0" borderId="3" xfId="15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0" fontId="14" fillId="0" borderId="1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16" fillId="0" borderId="1" xfId="15" applyNumberFormat="1" applyFont="1" applyBorder="1" applyAlignment="1">
      <alignment/>
    </xf>
    <xf numFmtId="3" fontId="15" fillId="0" borderId="1" xfId="0" applyNumberFormat="1" applyFont="1" applyFill="1" applyBorder="1" applyAlignment="1">
      <alignment horizontal="center" wrapText="1"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165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34">
      <selection activeCell="E52" sqref="E52"/>
    </sheetView>
  </sheetViews>
  <sheetFormatPr defaultColWidth="9.00390625" defaultRowHeight="12.75"/>
  <cols>
    <col min="1" max="1" width="4.125" style="17" customWidth="1"/>
    <col min="2" max="2" width="31.25390625" style="17" customWidth="1"/>
    <col min="3" max="3" width="30.625" style="17" customWidth="1"/>
    <col min="4" max="4" width="10.375" style="17" customWidth="1"/>
    <col min="5" max="6" width="14.25390625" style="17" customWidth="1"/>
    <col min="7" max="7" width="12.125" style="17" customWidth="1"/>
    <col min="8" max="8" width="12.625" style="17" customWidth="1"/>
    <col min="9" max="9" width="14.125" style="17" customWidth="1"/>
    <col min="10" max="10" width="3.00390625" style="17" customWidth="1"/>
    <col min="11" max="11" width="9.125" style="17" customWidth="1"/>
    <col min="12" max="12" width="17.00390625" style="17" customWidth="1"/>
    <col min="13" max="16384" width="9.125" style="17" customWidth="1"/>
  </cols>
  <sheetData>
    <row r="1" ht="15">
      <c r="F1" s="1" t="s">
        <v>0</v>
      </c>
    </row>
    <row r="2" spans="2:6" ht="20.25">
      <c r="B2" s="6" t="s">
        <v>1</v>
      </c>
      <c r="C2" s="6"/>
      <c r="D2" s="6"/>
      <c r="E2" s="6"/>
      <c r="F2" s="17" t="s">
        <v>59</v>
      </c>
    </row>
    <row r="3" spans="2:6" ht="12.75">
      <c r="B3" s="18"/>
      <c r="C3" s="18"/>
      <c r="F3" s="17" t="s">
        <v>2</v>
      </c>
    </row>
    <row r="4" spans="6:8" ht="12.75">
      <c r="F4" s="17" t="s">
        <v>60</v>
      </c>
      <c r="G4" s="19" t="s">
        <v>61</v>
      </c>
      <c r="H4" s="19">
        <v>2004</v>
      </c>
    </row>
    <row r="5" ht="7.5" customHeight="1"/>
    <row r="6" spans="6:9" ht="15">
      <c r="F6" s="20"/>
      <c r="G6" s="20"/>
      <c r="H6" s="5"/>
      <c r="I6" s="5" t="s">
        <v>3</v>
      </c>
    </row>
    <row r="7" spans="1:9" ht="4.5" customHeight="1">
      <c r="A7" s="21"/>
      <c r="B7" s="21"/>
      <c r="C7" s="21"/>
      <c r="D7" s="21"/>
      <c r="E7" s="21"/>
      <c r="F7" s="21"/>
      <c r="G7" s="21"/>
      <c r="H7" s="21"/>
      <c r="I7" s="21"/>
    </row>
    <row r="8" spans="2:10" ht="12.75">
      <c r="B8" s="22"/>
      <c r="C8" s="23" t="s">
        <v>4</v>
      </c>
      <c r="D8" s="24"/>
      <c r="E8" s="24"/>
      <c r="F8" s="8" t="s">
        <v>5</v>
      </c>
      <c r="G8" s="9"/>
      <c r="H8" s="9"/>
      <c r="I8" s="9"/>
      <c r="J8" s="24"/>
    </row>
    <row r="9" spans="2:10" ht="12.75">
      <c r="B9" s="23"/>
      <c r="C9" s="23" t="s">
        <v>6</v>
      </c>
      <c r="D9" s="23"/>
      <c r="E9" s="23" t="s">
        <v>7</v>
      </c>
      <c r="F9" s="23"/>
      <c r="G9" s="25"/>
      <c r="H9" s="25"/>
      <c r="I9" s="25" t="s">
        <v>8</v>
      </c>
      <c r="J9" s="24"/>
    </row>
    <row r="10" spans="1:10" ht="12.75">
      <c r="A10" s="19" t="s">
        <v>9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4"/>
    </row>
    <row r="11" spans="2:10" ht="12.75">
      <c r="B11" s="23"/>
      <c r="C11" s="23" t="s">
        <v>18</v>
      </c>
      <c r="D11" s="23" t="s">
        <v>19</v>
      </c>
      <c r="E11" s="23" t="s">
        <v>20</v>
      </c>
      <c r="F11" s="23" t="s">
        <v>21</v>
      </c>
      <c r="G11" s="23"/>
      <c r="H11" s="23" t="s">
        <v>22</v>
      </c>
      <c r="I11" s="23" t="s">
        <v>23</v>
      </c>
      <c r="J11" s="24"/>
    </row>
    <row r="12" spans="1:10" ht="6.75" customHeight="1">
      <c r="A12" s="21"/>
      <c r="B12" s="26"/>
      <c r="C12" s="26"/>
      <c r="D12" s="26"/>
      <c r="E12" s="26"/>
      <c r="F12" s="26"/>
      <c r="G12" s="26"/>
      <c r="H12" s="26"/>
      <c r="I12" s="27"/>
      <c r="J12" s="24"/>
    </row>
    <row r="13" spans="1:10" ht="12.75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30">
        <v>9</v>
      </c>
      <c r="J13" s="24"/>
    </row>
    <row r="14" spans="2:10" ht="9" customHeight="1"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8.25">
      <c r="A15" s="19">
        <v>1</v>
      </c>
      <c r="B15" s="31" t="s">
        <v>68</v>
      </c>
      <c r="C15" s="31" t="s">
        <v>41</v>
      </c>
      <c r="D15" s="32" t="s">
        <v>25</v>
      </c>
      <c r="E15" s="10">
        <v>50000</v>
      </c>
      <c r="F15" s="10">
        <v>50000</v>
      </c>
      <c r="G15" s="10"/>
      <c r="H15" s="10"/>
      <c r="I15" s="10"/>
      <c r="J15" s="24"/>
    </row>
    <row r="16" spans="1:10" ht="12.75">
      <c r="A16" s="19"/>
      <c r="B16" s="31"/>
      <c r="C16" s="31"/>
      <c r="D16" s="32"/>
      <c r="E16" s="10"/>
      <c r="F16" s="10"/>
      <c r="G16" s="10"/>
      <c r="H16" s="10"/>
      <c r="I16" s="10"/>
      <c r="J16" s="24"/>
    </row>
    <row r="17" spans="1:10" ht="7.5" customHeight="1">
      <c r="A17" s="19"/>
      <c r="B17" s="31"/>
      <c r="C17" s="31"/>
      <c r="D17" s="32"/>
      <c r="E17" s="10"/>
      <c r="F17" s="10"/>
      <c r="G17" s="10"/>
      <c r="H17" s="10"/>
      <c r="I17" s="10"/>
      <c r="J17" s="24"/>
    </row>
    <row r="18" spans="1:10" ht="27" customHeight="1">
      <c r="A18" s="19">
        <v>3</v>
      </c>
      <c r="B18" s="31" t="s">
        <v>55</v>
      </c>
      <c r="C18" s="31" t="s">
        <v>56</v>
      </c>
      <c r="D18" s="32" t="s">
        <v>57</v>
      </c>
      <c r="E18" s="10">
        <v>50000</v>
      </c>
      <c r="F18" s="10">
        <v>50000</v>
      </c>
      <c r="G18" s="10"/>
      <c r="H18" s="10"/>
      <c r="I18" s="10"/>
      <c r="J18" s="24"/>
    </row>
    <row r="19" spans="1:10" ht="9" customHeight="1">
      <c r="A19" s="19"/>
      <c r="B19" s="31"/>
      <c r="C19" s="31"/>
      <c r="D19" s="32"/>
      <c r="E19" s="10"/>
      <c r="F19" s="10"/>
      <c r="G19" s="10"/>
      <c r="H19" s="10"/>
      <c r="I19" s="10"/>
      <c r="J19" s="24"/>
    </row>
    <row r="20" spans="1:10" ht="25.5">
      <c r="A20" s="19">
        <v>4</v>
      </c>
      <c r="B20" s="31" t="s">
        <v>26</v>
      </c>
      <c r="C20" s="31" t="s">
        <v>27</v>
      </c>
      <c r="D20" s="33" t="s">
        <v>28</v>
      </c>
      <c r="E20" s="10">
        <v>415000</v>
      </c>
      <c r="F20" s="10">
        <v>415000</v>
      </c>
      <c r="G20" s="24"/>
      <c r="H20" s="24"/>
      <c r="I20" s="24"/>
      <c r="J20" s="24"/>
    </row>
    <row r="21" spans="1:10" ht="7.5" customHeight="1">
      <c r="A21" s="19"/>
      <c r="B21" s="31"/>
      <c r="C21" s="23"/>
      <c r="D21" s="33"/>
      <c r="E21" s="10"/>
      <c r="F21" s="10"/>
      <c r="G21" s="24"/>
      <c r="H21" s="24"/>
      <c r="I21" s="24"/>
      <c r="J21" s="24"/>
    </row>
    <row r="22" spans="1:10" ht="40.5">
      <c r="A22" s="19">
        <v>5</v>
      </c>
      <c r="B22" s="31" t="s">
        <v>51</v>
      </c>
      <c r="C22" s="31" t="s">
        <v>27</v>
      </c>
      <c r="D22" s="33" t="s">
        <v>28</v>
      </c>
      <c r="E22" s="10">
        <v>275000</v>
      </c>
      <c r="F22" s="10">
        <v>275000</v>
      </c>
      <c r="G22" s="24"/>
      <c r="H22" s="24"/>
      <c r="I22" s="10"/>
      <c r="J22" s="24"/>
    </row>
    <row r="23" spans="1:10" ht="4.5" customHeight="1">
      <c r="A23" s="19"/>
      <c r="B23" s="24"/>
      <c r="C23" s="23"/>
      <c r="D23" s="24"/>
      <c r="E23" s="24"/>
      <c r="F23" s="24"/>
      <c r="G23" s="24"/>
      <c r="H23" s="24"/>
      <c r="I23" s="24"/>
      <c r="J23" s="24"/>
    </row>
    <row r="24" spans="1:10" ht="25.5">
      <c r="A24" s="19">
        <v>6</v>
      </c>
      <c r="B24" s="23" t="s">
        <v>29</v>
      </c>
      <c r="C24" s="23" t="s">
        <v>24</v>
      </c>
      <c r="D24" s="33" t="s">
        <v>30</v>
      </c>
      <c r="E24" s="10">
        <v>20000</v>
      </c>
      <c r="F24" s="10">
        <v>20000</v>
      </c>
      <c r="G24" s="24"/>
      <c r="H24" s="24"/>
      <c r="I24" s="24"/>
      <c r="J24" s="24"/>
    </row>
    <row r="25" spans="1:10" ht="4.5" customHeight="1">
      <c r="A25" s="19"/>
      <c r="B25" s="24"/>
      <c r="C25" s="23"/>
      <c r="D25" s="24"/>
      <c r="E25" s="24"/>
      <c r="F25" s="24"/>
      <c r="G25" s="24"/>
      <c r="H25" s="24"/>
      <c r="I25" s="24"/>
      <c r="J25" s="24"/>
    </row>
    <row r="26" spans="1:10" ht="40.5" customHeight="1">
      <c r="A26" s="19">
        <v>7</v>
      </c>
      <c r="B26" s="2" t="s">
        <v>69</v>
      </c>
      <c r="C26" s="2" t="s">
        <v>42</v>
      </c>
      <c r="D26" s="4" t="s">
        <v>31</v>
      </c>
      <c r="E26" s="3">
        <v>40000</v>
      </c>
      <c r="F26" s="3">
        <v>40000</v>
      </c>
      <c r="G26" s="3"/>
      <c r="H26" s="10"/>
      <c r="I26" s="10"/>
      <c r="J26" s="24"/>
    </row>
    <row r="27" spans="1:10" ht="5.25" customHeight="1">
      <c r="A27" s="19"/>
      <c r="B27" s="24"/>
      <c r="C27" s="23"/>
      <c r="D27" s="24"/>
      <c r="E27" s="10"/>
      <c r="F27" s="10"/>
      <c r="G27" s="10"/>
      <c r="H27" s="10"/>
      <c r="I27" s="10"/>
      <c r="J27" s="24"/>
    </row>
    <row r="28" spans="1:10" ht="25.5">
      <c r="A28" s="19">
        <v>8</v>
      </c>
      <c r="B28" s="46" t="s">
        <v>43</v>
      </c>
      <c r="C28" s="31" t="s">
        <v>41</v>
      </c>
      <c r="D28" s="33" t="s">
        <v>32</v>
      </c>
      <c r="E28" s="10">
        <v>500000</v>
      </c>
      <c r="F28" s="10">
        <v>500000</v>
      </c>
      <c r="G28" s="10"/>
      <c r="H28" s="10"/>
      <c r="I28" s="10"/>
      <c r="J28" s="24"/>
    </row>
    <row r="29" spans="1:10" ht="12.75">
      <c r="A29" s="19"/>
      <c r="B29" s="46"/>
      <c r="C29" s="31"/>
      <c r="D29" s="33"/>
      <c r="E29" s="10"/>
      <c r="F29" s="10"/>
      <c r="G29" s="10"/>
      <c r="H29" s="10"/>
      <c r="I29" s="10"/>
      <c r="J29" s="24"/>
    </row>
    <row r="30" spans="1:10" ht="12.75">
      <c r="A30" s="19"/>
      <c r="B30" s="34"/>
      <c r="C30" s="35"/>
      <c r="D30" s="36"/>
      <c r="E30" s="37"/>
      <c r="F30" s="37"/>
      <c r="G30" s="37"/>
      <c r="H30" s="37"/>
      <c r="I30" s="37"/>
      <c r="J30" s="20"/>
    </row>
    <row r="31" spans="1:10" ht="12.75">
      <c r="A31" s="19"/>
      <c r="B31" s="34"/>
      <c r="C31" s="35"/>
      <c r="D31" s="36"/>
      <c r="E31" s="37"/>
      <c r="F31" s="37"/>
      <c r="G31" s="37"/>
      <c r="H31" s="37"/>
      <c r="I31" s="37"/>
      <c r="J31" s="20"/>
    </row>
    <row r="32" spans="1:10" ht="12.75">
      <c r="A32" s="19"/>
      <c r="B32" s="34"/>
      <c r="C32" s="35"/>
      <c r="D32" s="36"/>
      <c r="E32" s="37"/>
      <c r="F32" s="37"/>
      <c r="G32" s="37"/>
      <c r="H32" s="37"/>
      <c r="I32" s="37"/>
      <c r="J32" s="20"/>
    </row>
    <row r="33" spans="1:10" ht="12.75">
      <c r="A33" s="19"/>
      <c r="B33" s="34"/>
      <c r="C33" s="35"/>
      <c r="D33" s="36"/>
      <c r="E33" s="37"/>
      <c r="F33" s="37"/>
      <c r="G33" s="37"/>
      <c r="H33" s="37"/>
      <c r="I33" s="37"/>
      <c r="J33" s="20"/>
    </row>
    <row r="34" spans="1:11" ht="15">
      <c r="A34" s="38"/>
      <c r="B34" s="35"/>
      <c r="C34" s="35"/>
      <c r="D34" s="36"/>
      <c r="E34" s="37"/>
      <c r="F34" s="37"/>
      <c r="G34" s="37"/>
      <c r="H34" s="5"/>
      <c r="I34" s="5" t="s">
        <v>34</v>
      </c>
      <c r="J34" s="20"/>
      <c r="K34" s="20"/>
    </row>
    <row r="35" spans="1:11" ht="3.75" customHeight="1">
      <c r="A35" s="39"/>
      <c r="B35" s="40"/>
      <c r="C35" s="40"/>
      <c r="D35" s="41"/>
      <c r="E35" s="42"/>
      <c r="F35" s="42"/>
      <c r="G35" s="42"/>
      <c r="H35" s="42"/>
      <c r="I35" s="42"/>
      <c r="J35" s="20"/>
      <c r="K35" s="20"/>
    </row>
    <row r="36" spans="2:10" ht="12.75">
      <c r="B36" s="22"/>
      <c r="C36" s="24"/>
      <c r="D36" s="24"/>
      <c r="E36" s="24"/>
      <c r="F36" s="43" t="s">
        <v>5</v>
      </c>
      <c r="G36" s="44"/>
      <c r="H36" s="44"/>
      <c r="I36" s="44"/>
      <c r="J36" s="24"/>
    </row>
    <row r="37" spans="2:10" ht="12.75">
      <c r="B37" s="23"/>
      <c r="C37" s="23" t="s">
        <v>4</v>
      </c>
      <c r="D37" s="23"/>
      <c r="E37" s="23" t="s">
        <v>7</v>
      </c>
      <c r="F37" s="23" t="s">
        <v>35</v>
      </c>
      <c r="G37" s="25"/>
      <c r="H37" s="25"/>
      <c r="I37" s="25" t="s">
        <v>8</v>
      </c>
      <c r="J37" s="24"/>
    </row>
    <row r="38" spans="1:10" ht="12.75">
      <c r="A38" s="19" t="s">
        <v>9</v>
      </c>
      <c r="B38" s="23" t="s">
        <v>36</v>
      </c>
      <c r="C38" s="23" t="s">
        <v>6</v>
      </c>
      <c r="D38" s="23" t="s">
        <v>12</v>
      </c>
      <c r="E38" s="23" t="s">
        <v>13</v>
      </c>
      <c r="F38" s="23" t="s">
        <v>21</v>
      </c>
      <c r="G38" s="23" t="s">
        <v>15</v>
      </c>
      <c r="H38" s="23" t="s">
        <v>16</v>
      </c>
      <c r="I38" s="23" t="s">
        <v>17</v>
      </c>
      <c r="J38" s="24"/>
    </row>
    <row r="39" spans="2:10" ht="12.75">
      <c r="B39" s="23"/>
      <c r="C39" s="23" t="s">
        <v>37</v>
      </c>
      <c r="D39" s="23" t="s">
        <v>19</v>
      </c>
      <c r="E39" s="23" t="s">
        <v>20</v>
      </c>
      <c r="F39" s="23"/>
      <c r="G39" s="23"/>
      <c r="H39" s="23" t="s">
        <v>22</v>
      </c>
      <c r="I39" s="23" t="s">
        <v>23</v>
      </c>
      <c r="J39" s="24"/>
    </row>
    <row r="40" spans="1:10" ht="12.75">
      <c r="A40" s="21"/>
      <c r="B40" s="26"/>
      <c r="C40" s="26"/>
      <c r="D40" s="26"/>
      <c r="E40" s="26"/>
      <c r="F40" s="26"/>
      <c r="G40" s="26"/>
      <c r="H40" s="26"/>
      <c r="I40" s="27"/>
      <c r="J40" s="24"/>
    </row>
    <row r="41" spans="1:10" ht="12.75">
      <c r="A41" s="28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30">
        <v>9</v>
      </c>
      <c r="J41" s="24"/>
    </row>
    <row r="42" spans="1:10" ht="12.75">
      <c r="A42" s="19"/>
      <c r="B42" s="45"/>
      <c r="C42" s="31"/>
      <c r="D42" s="33"/>
      <c r="E42" s="10"/>
      <c r="F42" s="10"/>
      <c r="G42" s="10"/>
      <c r="H42" s="10"/>
      <c r="I42" s="10"/>
      <c r="J42" s="24"/>
    </row>
    <row r="43" spans="1:10" ht="6" customHeight="1">
      <c r="A43" s="19"/>
      <c r="B43" s="24"/>
      <c r="C43" s="47"/>
      <c r="D43" s="24"/>
      <c r="E43" s="10"/>
      <c r="F43" s="10"/>
      <c r="G43" s="10"/>
      <c r="H43" s="10"/>
      <c r="I43" s="10"/>
      <c r="J43" s="24"/>
    </row>
    <row r="44" spans="1:10" ht="25.5">
      <c r="A44" s="19">
        <v>10</v>
      </c>
      <c r="B44" s="31" t="s">
        <v>44</v>
      </c>
      <c r="C44" s="46" t="s">
        <v>45</v>
      </c>
      <c r="D44" s="33" t="s">
        <v>48</v>
      </c>
      <c r="E44" s="10">
        <v>100000</v>
      </c>
      <c r="F44" s="10">
        <v>100000</v>
      </c>
      <c r="G44" s="10"/>
      <c r="H44" s="10"/>
      <c r="I44" s="10"/>
      <c r="J44" s="24"/>
    </row>
    <row r="45" spans="1:10" ht="7.5" customHeight="1">
      <c r="A45" s="19"/>
      <c r="B45" s="31"/>
      <c r="C45" s="46"/>
      <c r="D45" s="33"/>
      <c r="E45" s="10"/>
      <c r="F45" s="10"/>
      <c r="G45" s="10"/>
      <c r="H45" s="10"/>
      <c r="I45" s="10"/>
      <c r="J45" s="24"/>
    </row>
    <row r="46" spans="1:10" ht="25.5">
      <c r="A46" s="19">
        <v>12</v>
      </c>
      <c r="B46" s="31" t="s">
        <v>62</v>
      </c>
      <c r="C46" s="46" t="s">
        <v>41</v>
      </c>
      <c r="D46" s="33" t="s">
        <v>33</v>
      </c>
      <c r="E46" s="10">
        <v>500000</v>
      </c>
      <c r="F46" s="10">
        <v>500000</v>
      </c>
      <c r="G46" s="10"/>
      <c r="H46" s="10"/>
      <c r="I46" s="10"/>
      <c r="J46" s="24"/>
    </row>
    <row r="47" spans="1:10" ht="7.5" customHeight="1">
      <c r="A47" s="19"/>
      <c r="B47" s="23"/>
      <c r="C47" s="47"/>
      <c r="D47" s="33"/>
      <c r="E47" s="10"/>
      <c r="F47" s="10"/>
      <c r="G47" s="10"/>
      <c r="H47" s="10"/>
      <c r="I47" s="10"/>
      <c r="J47" s="24"/>
    </row>
    <row r="48" spans="1:10" ht="25.5">
      <c r="A48" s="19">
        <v>13</v>
      </c>
      <c r="B48" s="31" t="s">
        <v>70</v>
      </c>
      <c r="C48" s="47" t="s">
        <v>24</v>
      </c>
      <c r="D48" s="33" t="s">
        <v>33</v>
      </c>
      <c r="E48" s="10">
        <v>450000</v>
      </c>
      <c r="F48" s="10">
        <v>50000</v>
      </c>
      <c r="G48" s="10"/>
      <c r="H48" s="10">
        <v>400000</v>
      </c>
      <c r="I48" s="10"/>
      <c r="J48" s="24"/>
    </row>
    <row r="49" spans="1:10" ht="6.75" customHeight="1">
      <c r="A49" s="19"/>
      <c r="B49" s="31"/>
      <c r="C49" s="47"/>
      <c r="D49" s="33"/>
      <c r="E49" s="10"/>
      <c r="F49" s="10"/>
      <c r="G49" s="10"/>
      <c r="H49" s="10"/>
      <c r="I49" s="10"/>
      <c r="J49" s="24"/>
    </row>
    <row r="50" spans="1:10" ht="25.5">
      <c r="A50" s="19">
        <v>16</v>
      </c>
      <c r="B50" s="31" t="s">
        <v>46</v>
      </c>
      <c r="C50" s="47" t="s">
        <v>24</v>
      </c>
      <c r="D50" s="33" t="s">
        <v>38</v>
      </c>
      <c r="E50" s="10">
        <v>20000</v>
      </c>
      <c r="F50" s="10">
        <v>20000</v>
      </c>
      <c r="G50" s="10"/>
      <c r="H50" s="10"/>
      <c r="I50" s="10"/>
      <c r="J50" s="24"/>
    </row>
    <row r="51" spans="1:10" ht="6" customHeight="1">
      <c r="A51" s="19"/>
      <c r="B51" s="24"/>
      <c r="C51" s="22"/>
      <c r="D51" s="24"/>
      <c r="E51" s="10"/>
      <c r="F51" s="10"/>
      <c r="G51" s="10"/>
      <c r="H51" s="10"/>
      <c r="I51" s="10"/>
      <c r="J51" s="24"/>
    </row>
    <row r="52" spans="1:11" ht="24.75" customHeight="1">
      <c r="A52" s="38"/>
      <c r="B52" s="20"/>
      <c r="C52" s="121" t="s">
        <v>58</v>
      </c>
      <c r="D52" s="121"/>
      <c r="E52" s="53">
        <f>SUM(E15:E28)+SUM(E43:E51)</f>
        <v>2420000</v>
      </c>
      <c r="F52" s="53">
        <f>SUM(F15:F28)+SUM(F43:F51)</f>
        <v>2020000</v>
      </c>
      <c r="G52" s="37"/>
      <c r="H52" s="37"/>
      <c r="I52" s="37"/>
      <c r="J52" s="20"/>
      <c r="K52" s="20"/>
    </row>
    <row r="53" spans="1:11" ht="15">
      <c r="A53" s="38"/>
      <c r="B53" s="20"/>
      <c r="C53" s="20"/>
      <c r="D53" s="20"/>
      <c r="E53" s="37"/>
      <c r="F53" s="37"/>
      <c r="G53" s="7" t="s">
        <v>39</v>
      </c>
      <c r="H53" s="7"/>
      <c r="I53" s="7"/>
      <c r="J53" s="20"/>
      <c r="K53" s="20"/>
    </row>
    <row r="54" spans="1:11" ht="4.5" customHeight="1">
      <c r="A54" s="38"/>
      <c r="B54" s="20"/>
      <c r="C54" s="20"/>
      <c r="D54" s="20"/>
      <c r="E54" s="37"/>
      <c r="F54" s="37"/>
      <c r="G54" s="37"/>
      <c r="H54" s="37"/>
      <c r="I54" s="37"/>
      <c r="J54" s="20"/>
      <c r="K54" s="20"/>
    </row>
    <row r="55" spans="1:11" ht="12.75">
      <c r="A55" s="38"/>
      <c r="B55" s="20"/>
      <c r="C55" s="20"/>
      <c r="D55" s="20"/>
      <c r="E55" s="37"/>
      <c r="F55" s="37"/>
      <c r="G55" s="37"/>
      <c r="H55" s="37"/>
      <c r="I55" s="37"/>
      <c r="J55" s="20"/>
      <c r="K55" s="20"/>
    </row>
    <row r="56" spans="1:11" ht="12.75">
      <c r="A56" s="38"/>
      <c r="B56" s="20"/>
      <c r="C56" s="20"/>
      <c r="D56" s="20"/>
      <c r="E56" s="37"/>
      <c r="F56" s="37"/>
      <c r="G56" s="37"/>
      <c r="H56" s="37"/>
      <c r="I56" s="37"/>
      <c r="J56" s="20"/>
      <c r="K56" s="20"/>
    </row>
    <row r="57" spans="1:11" ht="12.75">
      <c r="A57" s="38"/>
      <c r="B57" s="20"/>
      <c r="C57" s="20"/>
      <c r="D57" s="20"/>
      <c r="E57" s="37"/>
      <c r="F57" s="37"/>
      <c r="G57" s="37"/>
      <c r="H57" s="37"/>
      <c r="I57" s="37"/>
      <c r="J57" s="20"/>
      <c r="K57" s="20"/>
    </row>
    <row r="58" spans="1:11" ht="12.75">
      <c r="A58" s="38"/>
      <c r="B58" s="20"/>
      <c r="C58" s="20"/>
      <c r="D58" s="20"/>
      <c r="E58" s="37"/>
      <c r="F58" s="37"/>
      <c r="G58" s="48" t="s">
        <v>40</v>
      </c>
      <c r="H58" s="48"/>
      <c r="I58" s="48"/>
      <c r="J58" s="20"/>
      <c r="K58" s="20"/>
    </row>
    <row r="59" spans="1:11" ht="12.75">
      <c r="A59" s="38"/>
      <c r="B59" s="20"/>
      <c r="C59" s="20"/>
      <c r="D59" s="20"/>
      <c r="E59" s="37"/>
      <c r="F59" s="37"/>
      <c r="G59" s="48"/>
      <c r="H59" s="48"/>
      <c r="I59" s="48"/>
      <c r="J59" s="20"/>
      <c r="K59" s="20"/>
    </row>
    <row r="60" spans="1:11" ht="12.75">
      <c r="A60" s="38"/>
      <c r="B60" s="20"/>
      <c r="C60" s="20"/>
      <c r="D60" s="20"/>
      <c r="E60" s="37"/>
      <c r="F60" s="37"/>
      <c r="G60" s="48"/>
      <c r="H60" s="48"/>
      <c r="I60" s="48"/>
      <c r="J60" s="20"/>
      <c r="K60" s="20"/>
    </row>
    <row r="61" spans="1:11" ht="14.25">
      <c r="A61" s="38"/>
      <c r="B61" s="20"/>
      <c r="C61" s="20"/>
      <c r="D61" s="20"/>
      <c r="E61" s="16">
        <f>E64-E69</f>
        <v>2190000</v>
      </c>
      <c r="F61" s="37"/>
      <c r="G61" s="48"/>
      <c r="H61" s="48"/>
      <c r="I61" s="48"/>
      <c r="J61" s="20"/>
      <c r="K61" s="20"/>
    </row>
    <row r="62" spans="1:11" ht="12.75">
      <c r="A62" s="38"/>
      <c r="B62" s="20"/>
      <c r="C62" s="20"/>
      <c r="D62" s="20"/>
      <c r="E62" s="37"/>
      <c r="F62" s="37"/>
      <c r="G62" s="48"/>
      <c r="H62" s="48"/>
      <c r="I62" s="48"/>
      <c r="J62" s="20"/>
      <c r="K62" s="20"/>
    </row>
    <row r="64" spans="3:7" ht="12.75">
      <c r="C64" s="42">
        <v>18955300</v>
      </c>
      <c r="D64" s="21"/>
      <c r="E64" s="42">
        <f>SUM(E15:E28)+SUM(E43:E51)</f>
        <v>2420000</v>
      </c>
      <c r="F64" s="49">
        <f>E64/C64*100</f>
        <v>12.76687786529361</v>
      </c>
      <c r="G64" s="21" t="s">
        <v>50</v>
      </c>
    </row>
    <row r="65" spans="3:7" ht="12.75">
      <c r="C65" s="37"/>
      <c r="D65" s="20"/>
      <c r="E65" s="37"/>
      <c r="F65" s="50"/>
      <c r="G65" s="20"/>
    </row>
    <row r="66" ht="12.75">
      <c r="E66" s="37">
        <f>SUM(E62:E64)</f>
        <v>2420000</v>
      </c>
    </row>
    <row r="67" spans="3:5" ht="12.75">
      <c r="C67" s="51"/>
      <c r="E67" s="37">
        <v>-2190000</v>
      </c>
    </row>
    <row r="68" ht="12.75">
      <c r="E68" s="37"/>
    </row>
    <row r="69" ht="12.75">
      <c r="E69" s="37">
        <f>SUM(E66:E68)</f>
        <v>230000</v>
      </c>
    </row>
    <row r="70" spans="5:6" ht="12.75">
      <c r="E70" s="51">
        <v>-140000</v>
      </c>
      <c r="F70" s="17" t="s">
        <v>52</v>
      </c>
    </row>
    <row r="71" spans="5:6" ht="12.75">
      <c r="E71" s="51">
        <v>-101000</v>
      </c>
      <c r="F71" s="17" t="s">
        <v>49</v>
      </c>
    </row>
    <row r="73" ht="12.75">
      <c r="E73" s="52">
        <f>SUM(E69:E72)</f>
        <v>-11000</v>
      </c>
    </row>
    <row r="75" spans="2:13" ht="15">
      <c r="B75" s="11"/>
      <c r="C75" s="11"/>
      <c r="D75" s="12"/>
      <c r="E75" s="13"/>
      <c r="F75" s="13"/>
      <c r="G75" s="13"/>
      <c r="H75" s="13"/>
      <c r="I75" s="13"/>
      <c r="J75" s="14"/>
      <c r="K75" s="13"/>
      <c r="L75" s="15"/>
      <c r="M75" s="15"/>
    </row>
    <row r="76" spans="2:13" ht="15">
      <c r="B76" s="15"/>
      <c r="C76" s="15"/>
      <c r="D76" s="12"/>
      <c r="E76" s="13"/>
      <c r="F76" s="13"/>
      <c r="G76" s="13"/>
      <c r="H76" s="13"/>
      <c r="I76" s="13"/>
      <c r="J76" s="14"/>
      <c r="K76" s="13"/>
      <c r="L76" s="15"/>
      <c r="M76" s="15"/>
    </row>
  </sheetData>
  <mergeCells count="1">
    <mergeCell ref="C52:D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5"/>
  <sheetViews>
    <sheetView view="pageBreakPreview" zoomScale="75" zoomScaleSheetLayoutView="75" workbookViewId="0" topLeftCell="A21">
      <selection activeCell="A72" sqref="A72:K110"/>
    </sheetView>
  </sheetViews>
  <sheetFormatPr defaultColWidth="9.00390625" defaultRowHeight="12.75"/>
  <cols>
    <col min="1" max="1" width="4.125" style="17" customWidth="1"/>
    <col min="2" max="2" width="39.625" style="17" customWidth="1"/>
    <col min="3" max="3" width="25.00390625" style="17" customWidth="1"/>
    <col min="4" max="4" width="12.125" style="17" customWidth="1"/>
    <col min="5" max="5" width="15.25390625" style="17" customWidth="1"/>
    <col min="6" max="6" width="14.25390625" style="17" customWidth="1"/>
    <col min="7" max="7" width="12.125" style="17" customWidth="1"/>
    <col min="8" max="8" width="12.625" style="17" customWidth="1"/>
    <col min="9" max="9" width="14.125" style="17" customWidth="1"/>
    <col min="10" max="10" width="1.875" style="17" customWidth="1"/>
    <col min="11" max="11" width="16.00390625" style="17" customWidth="1"/>
    <col min="12" max="12" width="14.25390625" style="17" customWidth="1"/>
    <col min="13" max="13" width="13.75390625" style="17" bestFit="1" customWidth="1"/>
    <col min="14" max="16384" width="9.125" style="17" customWidth="1"/>
  </cols>
  <sheetData>
    <row r="1" spans="6:7" ht="15">
      <c r="F1" s="1" t="s">
        <v>66</v>
      </c>
      <c r="G1" s="1" t="s">
        <v>80</v>
      </c>
    </row>
    <row r="2" spans="2:24" ht="20.25">
      <c r="B2" s="58" t="s">
        <v>1</v>
      </c>
      <c r="C2" s="58"/>
      <c r="D2" s="58"/>
      <c r="E2" s="58"/>
      <c r="F2" s="17" t="s">
        <v>98</v>
      </c>
      <c r="G2" s="1"/>
      <c r="K2" s="20"/>
      <c r="L2" s="5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2:24" ht="12.75">
      <c r="B3" s="18"/>
      <c r="C3" s="18"/>
      <c r="F3" s="17" t="s">
        <v>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6:24" ht="12.75">
      <c r="F4" s="99" t="s">
        <v>99</v>
      </c>
      <c r="G4" s="19" t="s">
        <v>96</v>
      </c>
      <c r="H4" s="98">
        <v>2004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1:24" ht="7.5" customHeight="1"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6:24" ht="14.25">
      <c r="F6" s="20"/>
      <c r="G6" s="20"/>
      <c r="H6" s="60"/>
      <c r="I6" s="60" t="s">
        <v>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4.5" customHeight="1">
      <c r="A7" s="21"/>
      <c r="B7" s="21"/>
      <c r="C7" s="21"/>
      <c r="D7" s="21"/>
      <c r="E7" s="21"/>
      <c r="F7" s="21"/>
      <c r="G7" s="21"/>
      <c r="H7" s="21"/>
      <c r="I7" s="2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2:24" ht="12.75">
      <c r="B8" s="22"/>
      <c r="C8" s="23" t="s">
        <v>4</v>
      </c>
      <c r="D8" s="24"/>
      <c r="E8" s="24"/>
      <c r="F8" s="43" t="s">
        <v>5</v>
      </c>
      <c r="G8" s="44"/>
      <c r="H8" s="44"/>
      <c r="I8" s="44"/>
      <c r="J8" s="2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2:24" ht="12.75">
      <c r="B9" s="23"/>
      <c r="C9" s="23" t="s">
        <v>6</v>
      </c>
      <c r="D9" s="23"/>
      <c r="E9" s="23" t="s">
        <v>7</v>
      </c>
      <c r="F9" s="23"/>
      <c r="G9" s="25"/>
      <c r="H9" s="25"/>
      <c r="I9" s="25" t="s">
        <v>8</v>
      </c>
      <c r="J9" s="24"/>
      <c r="K9" s="20"/>
      <c r="L9" s="38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2.75">
      <c r="A10" s="19" t="s">
        <v>9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4"/>
      <c r="K10" s="20"/>
      <c r="L10" s="38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2:24" ht="12.75">
      <c r="B11" s="23"/>
      <c r="C11" s="23" t="s">
        <v>18</v>
      </c>
      <c r="D11" s="23" t="s">
        <v>19</v>
      </c>
      <c r="E11" s="23" t="s">
        <v>20</v>
      </c>
      <c r="F11" s="23" t="s">
        <v>21</v>
      </c>
      <c r="G11" s="23"/>
      <c r="H11" s="23" t="s">
        <v>22</v>
      </c>
      <c r="I11" s="23" t="s">
        <v>23</v>
      </c>
      <c r="J11" s="24"/>
      <c r="K11" s="20"/>
      <c r="L11" s="3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6.75" customHeight="1">
      <c r="A12" s="21"/>
      <c r="B12" s="26"/>
      <c r="C12" s="26"/>
      <c r="D12" s="26"/>
      <c r="E12" s="26"/>
      <c r="F12" s="26"/>
      <c r="G12" s="26"/>
      <c r="H12" s="26"/>
      <c r="I12" s="27"/>
      <c r="J12" s="2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2.75">
      <c r="A13" s="28">
        <v>0</v>
      </c>
      <c r="B13" s="29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30">
        <v>8</v>
      </c>
      <c r="J13" s="24"/>
      <c r="K13" s="20"/>
      <c r="L13" s="3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6" customHeight="1">
      <c r="A14" s="19"/>
      <c r="B14" s="31"/>
      <c r="C14" s="31"/>
      <c r="D14" s="32"/>
      <c r="E14" s="10"/>
      <c r="F14" s="10"/>
      <c r="G14" s="10"/>
      <c r="H14" s="10"/>
      <c r="I14" s="10"/>
      <c r="J14" s="24"/>
      <c r="K14" s="20"/>
      <c r="L14" s="3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21.5" customHeight="1">
      <c r="A15" s="39">
        <v>1</v>
      </c>
      <c r="B15" s="74" t="s">
        <v>97</v>
      </c>
      <c r="C15" s="75" t="s">
        <v>41</v>
      </c>
      <c r="D15" s="77" t="s">
        <v>25</v>
      </c>
      <c r="E15" s="93">
        <f>F15+I15</f>
        <v>111576</v>
      </c>
      <c r="F15" s="10">
        <f>47000+15000-9150+23700+2150-9150+4000</f>
        <v>73550</v>
      </c>
      <c r="G15" s="10"/>
      <c r="H15" s="10"/>
      <c r="I15" s="10">
        <v>38026</v>
      </c>
      <c r="J15" s="24"/>
      <c r="K15" s="55"/>
      <c r="L15" s="3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3.75" customHeight="1">
      <c r="A16" s="19"/>
      <c r="B16" s="31"/>
      <c r="C16" s="31"/>
      <c r="D16" s="32"/>
      <c r="E16" s="10"/>
      <c r="F16" s="10"/>
      <c r="G16" s="10"/>
      <c r="H16" s="10"/>
      <c r="I16" s="10"/>
      <c r="J16" s="24"/>
      <c r="K16" s="20"/>
      <c r="L16" s="3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5.5">
      <c r="A17" s="39">
        <v>2</v>
      </c>
      <c r="B17" s="76" t="s">
        <v>53</v>
      </c>
      <c r="C17" s="75" t="s">
        <v>41</v>
      </c>
      <c r="D17" s="77" t="s">
        <v>63</v>
      </c>
      <c r="E17" s="93">
        <f>4000+200+560</f>
        <v>4760</v>
      </c>
      <c r="F17" s="10">
        <f>4000+200+560</f>
        <v>4760</v>
      </c>
      <c r="G17" s="10"/>
      <c r="H17" s="10"/>
      <c r="I17" s="10"/>
      <c r="J17" s="24"/>
      <c r="K17" s="55"/>
      <c r="L17" s="3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2.75">
      <c r="A18" s="19"/>
      <c r="B18" s="31"/>
      <c r="C18" s="31"/>
      <c r="D18" s="91">
        <f>E15+E17</f>
        <v>116336</v>
      </c>
      <c r="E18" s="10"/>
      <c r="F18" s="10"/>
      <c r="G18" s="10"/>
      <c r="H18" s="10"/>
      <c r="I18" s="10"/>
      <c r="J18" s="24"/>
      <c r="K18" s="20"/>
      <c r="L18" s="37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35.25" customHeight="1">
      <c r="A19" s="39">
        <v>3</v>
      </c>
      <c r="B19" s="76" t="s">
        <v>55</v>
      </c>
      <c r="C19" s="76" t="s">
        <v>72</v>
      </c>
      <c r="D19" s="77" t="s">
        <v>64</v>
      </c>
      <c r="E19" s="93">
        <f>100000+24000</f>
        <v>124000</v>
      </c>
      <c r="F19" s="10">
        <f>100000+24000</f>
        <v>124000</v>
      </c>
      <c r="G19" s="10"/>
      <c r="H19" s="10"/>
      <c r="I19" s="10"/>
      <c r="J19" s="24"/>
      <c r="K19" s="55"/>
      <c r="L19" s="37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6.75" customHeight="1">
      <c r="A20" s="19"/>
      <c r="B20" s="31"/>
      <c r="C20" s="31"/>
      <c r="D20" s="32"/>
      <c r="E20" s="10"/>
      <c r="F20" s="10"/>
      <c r="G20" s="10"/>
      <c r="H20" s="10"/>
      <c r="I20" s="10"/>
      <c r="J20" s="24"/>
      <c r="K20" s="55"/>
      <c r="L20" s="37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54" customHeight="1">
      <c r="A21" s="39">
        <v>4</v>
      </c>
      <c r="B21" s="76" t="s">
        <v>89</v>
      </c>
      <c r="C21" s="78" t="s">
        <v>81</v>
      </c>
      <c r="D21" s="79" t="s">
        <v>76</v>
      </c>
      <c r="E21" s="94">
        <f>SUM(F21:I21)</f>
        <v>230406</v>
      </c>
      <c r="F21" s="62">
        <f>218406+12000-109203</f>
        <v>121203</v>
      </c>
      <c r="G21" s="62">
        <v>0</v>
      </c>
      <c r="H21" s="62">
        <v>0</v>
      </c>
      <c r="I21" s="62">
        <v>109203</v>
      </c>
      <c r="J21" s="104" t="s">
        <v>91</v>
      </c>
      <c r="K21" s="55"/>
      <c r="L21" s="37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9" customHeight="1">
      <c r="A22" s="19"/>
      <c r="B22" s="31"/>
      <c r="C22" s="31"/>
      <c r="D22" s="61"/>
      <c r="E22" s="62"/>
      <c r="F22" s="62"/>
      <c r="G22" s="62"/>
      <c r="H22" s="62"/>
      <c r="I22" s="62"/>
      <c r="J22" s="24"/>
      <c r="K22" s="20"/>
      <c r="L22" s="37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38.25">
      <c r="A23" s="39">
        <v>5</v>
      </c>
      <c r="B23" s="105" t="s">
        <v>74</v>
      </c>
      <c r="C23" s="78" t="s">
        <v>87</v>
      </c>
      <c r="D23" s="80" t="s">
        <v>28</v>
      </c>
      <c r="E23" s="94">
        <f>SUM(F23:I23)</f>
        <v>1192594</v>
      </c>
      <c r="F23" s="62">
        <f>740547+2047</f>
        <v>742594</v>
      </c>
      <c r="G23" s="62">
        <f>20000+10000</f>
        <v>30000</v>
      </c>
      <c r="H23" s="62">
        <f>250000+170000</f>
        <v>420000</v>
      </c>
      <c r="I23" s="63">
        <v>0</v>
      </c>
      <c r="J23" s="24"/>
      <c r="K23" s="55"/>
      <c r="L23" s="37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2.75">
      <c r="A24" s="19"/>
      <c r="B24" s="31"/>
      <c r="C24" s="23"/>
      <c r="D24" s="91">
        <f>E21+E23</f>
        <v>1423000</v>
      </c>
      <c r="E24" s="10"/>
      <c r="F24" s="10"/>
      <c r="G24" s="24"/>
      <c r="H24" s="24"/>
      <c r="I24" s="24"/>
      <c r="J24" s="24"/>
      <c r="K24" s="20"/>
      <c r="L24" s="37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5.5">
      <c r="A25" s="39">
        <v>6</v>
      </c>
      <c r="B25" s="81" t="s">
        <v>29</v>
      </c>
      <c r="C25" s="76" t="s">
        <v>27</v>
      </c>
      <c r="D25" s="82" t="s">
        <v>30</v>
      </c>
      <c r="E25" s="93">
        <v>20000</v>
      </c>
      <c r="F25" s="10">
        <v>20000</v>
      </c>
      <c r="G25" s="24"/>
      <c r="H25" s="24"/>
      <c r="I25" s="24"/>
      <c r="J25" s="24"/>
      <c r="K25" s="55"/>
      <c r="L25" s="3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4.5" customHeight="1">
      <c r="A26" s="19"/>
      <c r="B26" s="23"/>
      <c r="C26" s="31"/>
      <c r="D26" s="33"/>
      <c r="E26" s="10"/>
      <c r="F26" s="10"/>
      <c r="G26" s="24"/>
      <c r="H26" s="24"/>
      <c r="I26" s="24"/>
      <c r="J26" s="24"/>
      <c r="K26" s="55"/>
      <c r="L26" s="37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25.5">
      <c r="A27" s="39">
        <v>7</v>
      </c>
      <c r="B27" s="76" t="s">
        <v>85</v>
      </c>
      <c r="C27" s="76" t="s">
        <v>27</v>
      </c>
      <c r="D27" s="82" t="s">
        <v>79</v>
      </c>
      <c r="E27" s="93">
        <v>3750</v>
      </c>
      <c r="F27" s="10">
        <v>3750</v>
      </c>
      <c r="G27" s="24"/>
      <c r="H27" s="24"/>
      <c r="I27" s="24"/>
      <c r="J27" s="24"/>
      <c r="K27" s="55"/>
      <c r="L27" s="3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5.25" customHeight="1">
      <c r="A28" s="19"/>
      <c r="B28" s="24"/>
      <c r="C28" s="23"/>
      <c r="D28" s="24"/>
      <c r="E28" s="24"/>
      <c r="F28" s="24"/>
      <c r="G28" s="24"/>
      <c r="H28" s="24"/>
      <c r="I28" s="24"/>
      <c r="J28" s="2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39.75" customHeight="1">
      <c r="A29" s="39">
        <v>8</v>
      </c>
      <c r="B29" s="83" t="s">
        <v>86</v>
      </c>
      <c r="C29" s="83" t="s">
        <v>71</v>
      </c>
      <c r="D29" s="84" t="s">
        <v>31</v>
      </c>
      <c r="E29" s="95">
        <v>40000</v>
      </c>
      <c r="F29" s="3">
        <v>40000</v>
      </c>
      <c r="G29" s="3"/>
      <c r="H29" s="10"/>
      <c r="I29" s="10"/>
      <c r="J29" s="24"/>
      <c r="K29" s="55"/>
      <c r="L29" s="5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8.25" customHeight="1">
      <c r="A30" s="19"/>
      <c r="B30" s="24"/>
      <c r="C30" s="23"/>
      <c r="D30" s="24"/>
      <c r="E30" s="10"/>
      <c r="F30" s="10"/>
      <c r="G30" s="10"/>
      <c r="H30" s="10"/>
      <c r="I30" s="10"/>
      <c r="J30" s="24"/>
      <c r="K30" s="20"/>
      <c r="L30" s="37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25.5">
      <c r="A31" s="39">
        <v>9</v>
      </c>
      <c r="B31" s="75" t="s">
        <v>43</v>
      </c>
      <c r="C31" s="76" t="s">
        <v>41</v>
      </c>
      <c r="D31" s="82" t="s">
        <v>32</v>
      </c>
      <c r="E31" s="93">
        <v>500000</v>
      </c>
      <c r="F31" s="100">
        <v>500000</v>
      </c>
      <c r="G31" s="100"/>
      <c r="H31" s="100"/>
      <c r="I31" s="93"/>
      <c r="J31" s="24"/>
      <c r="K31" s="55"/>
      <c r="L31" s="37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2.75">
      <c r="A32" s="38"/>
      <c r="B32" s="35"/>
      <c r="C32" s="35"/>
      <c r="D32" s="36"/>
      <c r="E32" s="37"/>
      <c r="F32" s="37"/>
      <c r="G32" s="37"/>
      <c r="H32" s="37"/>
      <c r="I32" s="37"/>
      <c r="J32" s="20"/>
      <c r="K32" s="55"/>
      <c r="L32" s="3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2.75">
      <c r="A33" s="38"/>
      <c r="B33" s="35"/>
      <c r="C33" s="35"/>
      <c r="D33" s="36"/>
      <c r="E33" s="37"/>
      <c r="F33" s="37"/>
      <c r="G33" s="37"/>
      <c r="H33" s="37"/>
      <c r="I33" s="37"/>
      <c r="J33" s="20"/>
      <c r="K33" s="55"/>
      <c r="L33" s="37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>
      <c r="A34" s="38"/>
      <c r="B34" s="35"/>
      <c r="C34" s="35"/>
      <c r="D34" s="36"/>
      <c r="E34" s="37"/>
      <c r="F34" s="37"/>
      <c r="G34" s="37"/>
      <c r="H34" s="60"/>
      <c r="I34" s="60" t="s">
        <v>34</v>
      </c>
      <c r="J34" s="20"/>
      <c r="K34" s="20"/>
      <c r="L34" s="3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3.75" customHeight="1">
      <c r="A35" s="39"/>
      <c r="B35" s="40"/>
      <c r="C35" s="40"/>
      <c r="D35" s="41"/>
      <c r="E35" s="42"/>
      <c r="F35" s="42"/>
      <c r="G35" s="42"/>
      <c r="H35" s="42"/>
      <c r="I35" s="42"/>
      <c r="J35" s="20"/>
      <c r="K35" s="20"/>
      <c r="L35" s="37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ht="12.75">
      <c r="B36" s="22"/>
      <c r="C36" s="24"/>
      <c r="D36" s="24"/>
      <c r="E36" s="24"/>
      <c r="F36" s="43" t="s">
        <v>5</v>
      </c>
      <c r="G36" s="44"/>
      <c r="H36" s="44"/>
      <c r="I36" s="44"/>
      <c r="J36" s="24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ht="12.75">
      <c r="B37" s="23"/>
      <c r="C37" s="23" t="s">
        <v>4</v>
      </c>
      <c r="D37" s="23"/>
      <c r="E37" s="23" t="s">
        <v>7</v>
      </c>
      <c r="F37" s="23" t="s">
        <v>35</v>
      </c>
      <c r="G37" s="25"/>
      <c r="H37" s="25"/>
      <c r="I37" s="25" t="s">
        <v>8</v>
      </c>
      <c r="J37" s="24"/>
      <c r="K37" s="20"/>
      <c r="L37" s="38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2.75">
      <c r="A38" s="19" t="s">
        <v>9</v>
      </c>
      <c r="B38" s="23" t="s">
        <v>36</v>
      </c>
      <c r="C38" s="23" t="s">
        <v>6</v>
      </c>
      <c r="D38" s="23" t="s">
        <v>12</v>
      </c>
      <c r="E38" s="23" t="s">
        <v>13</v>
      </c>
      <c r="F38" s="23" t="s">
        <v>21</v>
      </c>
      <c r="G38" s="23" t="s">
        <v>15</v>
      </c>
      <c r="H38" s="23" t="s">
        <v>16</v>
      </c>
      <c r="I38" s="23" t="s">
        <v>17</v>
      </c>
      <c r="J38" s="24"/>
      <c r="K38" s="20"/>
      <c r="L38" s="38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2:24" ht="12.75">
      <c r="B39" s="23"/>
      <c r="C39" s="23" t="s">
        <v>37</v>
      </c>
      <c r="D39" s="23" t="s">
        <v>19</v>
      </c>
      <c r="E39" s="23" t="s">
        <v>20</v>
      </c>
      <c r="F39" s="23"/>
      <c r="G39" s="23"/>
      <c r="H39" s="23" t="s">
        <v>22</v>
      </c>
      <c r="I39" s="23" t="s">
        <v>23</v>
      </c>
      <c r="J39" s="24"/>
      <c r="K39" s="20"/>
      <c r="L39" s="38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>
      <c r="A40" s="21"/>
      <c r="B40" s="26"/>
      <c r="C40" s="26"/>
      <c r="D40" s="26"/>
      <c r="E40" s="26"/>
      <c r="F40" s="26"/>
      <c r="G40" s="26"/>
      <c r="H40" s="26"/>
      <c r="I40" s="57" t="s">
        <v>77</v>
      </c>
      <c r="J40" s="24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2.75">
      <c r="A41" s="28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30">
        <v>9</v>
      </c>
      <c r="J41" s="24"/>
      <c r="K41" s="20"/>
      <c r="L41" s="38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38.25">
      <c r="A42" s="28">
        <v>10</v>
      </c>
      <c r="B42" s="85" t="s">
        <v>67</v>
      </c>
      <c r="C42" s="86" t="s">
        <v>41</v>
      </c>
      <c r="D42" s="87" t="s">
        <v>65</v>
      </c>
      <c r="E42" s="96">
        <v>200000</v>
      </c>
      <c r="F42" s="10">
        <v>200000</v>
      </c>
      <c r="G42" s="10"/>
      <c r="H42" s="10"/>
      <c r="I42" s="10"/>
      <c r="J42" s="24"/>
      <c r="K42" s="55"/>
      <c r="L42" s="37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8.25" customHeight="1">
      <c r="A43" s="19"/>
      <c r="B43" s="24"/>
      <c r="C43" s="47"/>
      <c r="D43" s="24"/>
      <c r="E43" s="10"/>
      <c r="F43" s="10"/>
      <c r="G43" s="10"/>
      <c r="H43" s="10"/>
      <c r="I43" s="10"/>
      <c r="J43" s="24"/>
      <c r="K43" s="20"/>
      <c r="L43" s="37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25.5">
      <c r="A44" s="39">
        <v>11</v>
      </c>
      <c r="B44" s="76" t="s">
        <v>44</v>
      </c>
      <c r="C44" s="75" t="s">
        <v>45</v>
      </c>
      <c r="D44" s="82" t="s">
        <v>48</v>
      </c>
      <c r="E44" s="93">
        <v>100000</v>
      </c>
      <c r="F44" s="10">
        <v>100000</v>
      </c>
      <c r="G44" s="10"/>
      <c r="H44" s="10"/>
      <c r="I44" s="10"/>
      <c r="J44" s="24"/>
      <c r="K44" s="55"/>
      <c r="L44" s="3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7.5" customHeight="1">
      <c r="A45" s="19"/>
      <c r="B45" s="31"/>
      <c r="C45" s="46"/>
      <c r="D45" s="33"/>
      <c r="E45" s="10"/>
      <c r="F45" s="10"/>
      <c r="G45" s="10"/>
      <c r="H45" s="10"/>
      <c r="I45" s="10"/>
      <c r="J45" s="24"/>
      <c r="K45" s="20"/>
      <c r="L45" s="37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54" customHeight="1">
      <c r="A46" s="39">
        <v>12</v>
      </c>
      <c r="B46" s="76" t="s">
        <v>75</v>
      </c>
      <c r="C46" s="75" t="s">
        <v>45</v>
      </c>
      <c r="D46" s="82" t="s">
        <v>54</v>
      </c>
      <c r="E46" s="93">
        <f>F46</f>
        <v>11400</v>
      </c>
      <c r="F46" s="10">
        <f>4000+7400+1368+1824-1824-1368</f>
        <v>11400</v>
      </c>
      <c r="G46" s="10"/>
      <c r="H46" s="10"/>
      <c r="I46" s="10"/>
      <c r="J46" s="24"/>
      <c r="K46" s="55"/>
      <c r="L46" s="37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9.75" customHeight="1">
      <c r="A47" s="19"/>
      <c r="B47" s="31"/>
      <c r="C47" s="46"/>
      <c r="D47" s="33"/>
      <c r="E47" s="10"/>
      <c r="F47" s="10"/>
      <c r="G47" s="10"/>
      <c r="H47" s="10"/>
      <c r="I47" s="10"/>
      <c r="J47" s="24"/>
      <c r="K47" s="55"/>
      <c r="L47" s="37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65.25" customHeight="1">
      <c r="A48" s="39">
        <v>13</v>
      </c>
      <c r="B48" s="76" t="s">
        <v>88</v>
      </c>
      <c r="C48" s="88" t="s">
        <v>82</v>
      </c>
      <c r="D48" s="89" t="s">
        <v>33</v>
      </c>
      <c r="E48" s="94">
        <f>SUM(F48:I48)</f>
        <v>147700</v>
      </c>
      <c r="F48" s="62">
        <f>16100+76600-73650</f>
        <v>19050</v>
      </c>
      <c r="G48" s="62">
        <v>0</v>
      </c>
      <c r="H48" s="62">
        <v>55000</v>
      </c>
      <c r="I48" s="103">
        <v>73650</v>
      </c>
      <c r="J48" s="104" t="s">
        <v>91</v>
      </c>
      <c r="K48" s="55"/>
      <c r="L48" s="37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6.75" customHeight="1">
      <c r="A49" s="19"/>
      <c r="B49" s="31"/>
      <c r="C49" s="46"/>
      <c r="D49" s="64"/>
      <c r="E49" s="62"/>
      <c r="F49" s="62"/>
      <c r="G49" s="62"/>
      <c r="H49" s="62"/>
      <c r="I49" s="62"/>
      <c r="J49" s="24"/>
      <c r="K49" s="55"/>
      <c r="L49" s="37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03.5" customHeight="1">
      <c r="A50" s="39">
        <v>14</v>
      </c>
      <c r="B50" s="76" t="s">
        <v>90</v>
      </c>
      <c r="C50" s="88" t="s">
        <v>82</v>
      </c>
      <c r="D50" s="89" t="s">
        <v>33</v>
      </c>
      <c r="E50" s="94">
        <f>SUM(F50:I50)</f>
        <v>400883</v>
      </c>
      <c r="F50" s="62">
        <f>200883-160313</f>
        <v>40570</v>
      </c>
      <c r="G50" s="62">
        <v>0</v>
      </c>
      <c r="H50" s="62">
        <f>200000+40000+140000-180000</f>
        <v>200000</v>
      </c>
      <c r="I50" s="103">
        <v>160313</v>
      </c>
      <c r="J50" s="104" t="s">
        <v>91</v>
      </c>
      <c r="K50" s="20"/>
      <c r="L50" s="37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6" customHeight="1">
      <c r="A51" s="19"/>
      <c r="B51" s="46"/>
      <c r="C51" s="47"/>
      <c r="D51" s="65"/>
      <c r="E51" s="62"/>
      <c r="F51" s="62"/>
      <c r="G51" s="62"/>
      <c r="H51" s="62"/>
      <c r="I51" s="62"/>
      <c r="J51" s="24"/>
      <c r="K51" s="20"/>
      <c r="L51" s="37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28.5">
      <c r="A52" s="39">
        <v>15</v>
      </c>
      <c r="B52" s="90" t="s">
        <v>78</v>
      </c>
      <c r="C52" s="75" t="s">
        <v>41</v>
      </c>
      <c r="D52" s="80" t="s">
        <v>33</v>
      </c>
      <c r="E52" s="94">
        <f>F52</f>
        <v>65267</v>
      </c>
      <c r="F52" s="62">
        <f>84400-9150-9983</f>
        <v>65267</v>
      </c>
      <c r="G52" s="62"/>
      <c r="H52" s="62">
        <v>0</v>
      </c>
      <c r="I52" s="62"/>
      <c r="J52" s="24"/>
      <c r="K52" s="55"/>
      <c r="L52" s="37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0.5" customHeight="1">
      <c r="A53" s="19"/>
      <c r="B53" s="31"/>
      <c r="C53" s="46"/>
      <c r="D53" s="92">
        <f>SUM(E48:E52)</f>
        <v>613850</v>
      </c>
      <c r="E53" s="10">
        <v>0</v>
      </c>
      <c r="F53" s="10"/>
      <c r="G53" s="10"/>
      <c r="H53" s="10"/>
      <c r="I53" s="10"/>
      <c r="J53" s="24"/>
      <c r="K53" s="20"/>
      <c r="L53" s="37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38.25">
      <c r="A54" s="39">
        <v>16</v>
      </c>
      <c r="B54" s="76" t="s">
        <v>83</v>
      </c>
      <c r="C54" s="75" t="s">
        <v>41</v>
      </c>
      <c r="D54" s="82" t="s">
        <v>73</v>
      </c>
      <c r="E54" s="93">
        <f>4000+6000+7900</f>
        <v>17900</v>
      </c>
      <c r="F54" s="10">
        <f>4000+6000+7900</f>
        <v>17900</v>
      </c>
      <c r="G54" s="10"/>
      <c r="H54" s="10"/>
      <c r="I54" s="10"/>
      <c r="J54" s="24"/>
      <c r="K54" s="55"/>
      <c r="L54" s="37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7.5" customHeight="1">
      <c r="A55" s="19"/>
      <c r="B55" s="23"/>
      <c r="C55" s="47"/>
      <c r="D55" s="33"/>
      <c r="E55" s="10"/>
      <c r="F55" s="10"/>
      <c r="G55" s="10"/>
      <c r="H55" s="10"/>
      <c r="I55" s="10"/>
      <c r="J55" s="24"/>
      <c r="K55" s="20"/>
      <c r="L55" s="37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25.5">
      <c r="A56" s="39">
        <v>17</v>
      </c>
      <c r="B56" s="76" t="s">
        <v>46</v>
      </c>
      <c r="C56" s="75" t="s">
        <v>27</v>
      </c>
      <c r="D56" s="82" t="s">
        <v>38</v>
      </c>
      <c r="E56" s="93">
        <f>F56</f>
        <v>32301</v>
      </c>
      <c r="F56" s="10">
        <f>20000+2301-4000+14000</f>
        <v>32301</v>
      </c>
      <c r="G56" s="10"/>
      <c r="H56" s="10"/>
      <c r="I56" s="10"/>
      <c r="J56" s="24"/>
      <c r="K56" s="55"/>
      <c r="L56" s="37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7.5" customHeight="1">
      <c r="A57" s="19"/>
      <c r="B57" s="31"/>
      <c r="C57" s="47"/>
      <c r="D57" s="33"/>
      <c r="E57" s="10"/>
      <c r="F57" s="10"/>
      <c r="G57" s="10"/>
      <c r="H57" s="10"/>
      <c r="I57" s="10"/>
      <c r="J57" s="24"/>
      <c r="K57" s="20"/>
      <c r="L57" s="37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39" customHeight="1">
      <c r="A58" s="39">
        <v>18</v>
      </c>
      <c r="B58" s="76" t="s">
        <v>84</v>
      </c>
      <c r="C58" s="75" t="s">
        <v>27</v>
      </c>
      <c r="D58" s="82" t="s">
        <v>47</v>
      </c>
      <c r="E58" s="93">
        <f>F58</f>
        <v>7207</v>
      </c>
      <c r="F58" s="100">
        <f>5000+335+3000-1128</f>
        <v>7207</v>
      </c>
      <c r="G58" s="100"/>
      <c r="H58" s="100"/>
      <c r="I58" s="93"/>
      <c r="J58" s="24"/>
      <c r="K58" s="55"/>
      <c r="L58" s="37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9" customHeight="1">
      <c r="A59" s="19"/>
      <c r="B59" s="35"/>
      <c r="C59" s="38"/>
      <c r="D59" s="36"/>
      <c r="E59" s="37"/>
      <c r="F59" s="37"/>
      <c r="G59" s="37"/>
      <c r="H59" s="37"/>
      <c r="I59" s="37"/>
      <c r="J59" s="20"/>
      <c r="K59" s="20"/>
      <c r="L59" s="37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22.5" customHeight="1" thickBot="1">
      <c r="A60" s="38"/>
      <c r="B60" s="20"/>
      <c r="C60" s="122" t="s">
        <v>58</v>
      </c>
      <c r="D60" s="122"/>
      <c r="E60" s="102">
        <f>SUM(E15:E31)+SUM(E42:E59)</f>
        <v>3209744</v>
      </c>
      <c r="F60" s="102">
        <f>SUM(F14:F31)+SUM(F42:F59)</f>
        <v>2123552</v>
      </c>
      <c r="G60" s="102">
        <f>SUM(G14:G31)+SUM(G42:G59)</f>
        <v>30000</v>
      </c>
      <c r="H60" s="102">
        <f>SUM(H14:H31)+SUM(H42:H59)</f>
        <v>675000</v>
      </c>
      <c r="I60" s="102">
        <f>SUM(I14:I31)+SUM(I42:I59)</f>
        <v>381192</v>
      </c>
      <c r="J60" s="16"/>
      <c r="K60" s="101"/>
      <c r="L60" s="16"/>
      <c r="M60" s="5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5.25" customHeight="1" thickTop="1">
      <c r="A61" s="38"/>
      <c r="B61" s="20"/>
      <c r="C61" s="66"/>
      <c r="D61" s="66"/>
      <c r="E61" s="53"/>
      <c r="F61" s="53"/>
      <c r="G61" s="53"/>
      <c r="H61" s="53"/>
      <c r="I61" s="53"/>
      <c r="J61" s="16"/>
      <c r="K61" s="101"/>
      <c r="L61" s="16"/>
      <c r="M61" s="55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5">
      <c r="A62" s="38"/>
      <c r="B62" s="20" t="s">
        <v>95</v>
      </c>
      <c r="C62" s="66"/>
      <c r="D62" s="66"/>
      <c r="E62" s="53"/>
      <c r="F62" s="53"/>
      <c r="G62" s="53"/>
      <c r="H62" s="53"/>
      <c r="I62" s="53"/>
      <c r="J62" s="16"/>
      <c r="K62" s="20"/>
      <c r="L62" s="16"/>
      <c r="M62" s="55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5.25" customHeight="1">
      <c r="A63" s="38"/>
      <c r="B63" s="20"/>
      <c r="C63" s="66"/>
      <c r="D63" s="66"/>
      <c r="E63" s="53"/>
      <c r="F63" s="53"/>
      <c r="G63" s="53"/>
      <c r="H63" s="53"/>
      <c r="I63" s="53"/>
      <c r="J63" s="16"/>
      <c r="K63" s="20"/>
      <c r="L63" s="16"/>
      <c r="M63" s="55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5">
      <c r="A64" s="38"/>
      <c r="B64" s="20" t="s">
        <v>92</v>
      </c>
      <c r="C64" s="66"/>
      <c r="D64" s="66"/>
      <c r="E64" s="53"/>
      <c r="F64" s="53"/>
      <c r="G64" s="53"/>
      <c r="H64" s="53"/>
      <c r="I64" s="53"/>
      <c r="J64" s="16"/>
      <c r="K64" s="20"/>
      <c r="L64" s="16"/>
      <c r="M64" s="55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5.25" customHeight="1">
      <c r="A65" s="38"/>
      <c r="B65" s="20"/>
      <c r="C65" s="66"/>
      <c r="D65" s="66"/>
      <c r="E65" s="53"/>
      <c r="F65" s="53"/>
      <c r="G65" s="53"/>
      <c r="H65" s="53"/>
      <c r="I65" s="53"/>
      <c r="J65" s="16"/>
      <c r="K65" s="20"/>
      <c r="L65" s="16"/>
      <c r="M65" s="55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">
      <c r="A66" s="38"/>
      <c r="B66" s="20" t="s">
        <v>94</v>
      </c>
      <c r="C66" s="66"/>
      <c r="D66" s="66"/>
      <c r="E66" s="53"/>
      <c r="F66" s="53"/>
      <c r="G66" s="53"/>
      <c r="H66" s="53"/>
      <c r="I66" s="53"/>
      <c r="J66" s="16"/>
      <c r="K66" s="20"/>
      <c r="L66" s="16"/>
      <c r="M66" s="55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5">
      <c r="A67" s="38"/>
      <c r="B67" s="20"/>
      <c r="C67" s="66"/>
      <c r="D67" s="66"/>
      <c r="E67" s="53"/>
      <c r="F67" s="53"/>
      <c r="G67" s="53" t="s">
        <v>39</v>
      </c>
      <c r="H67" s="53"/>
      <c r="I67" s="53"/>
      <c r="J67" s="16"/>
      <c r="K67" s="20"/>
      <c r="L67" s="16"/>
      <c r="M67" s="55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5">
      <c r="A68" s="38"/>
      <c r="B68" s="20"/>
      <c r="C68" s="66"/>
      <c r="D68" s="66"/>
      <c r="E68" s="53"/>
      <c r="F68" s="53"/>
      <c r="G68" s="53"/>
      <c r="H68" s="53"/>
      <c r="I68" s="53"/>
      <c r="J68" s="16"/>
      <c r="K68" s="20"/>
      <c r="L68" s="16"/>
      <c r="M68" s="55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4.25">
      <c r="A69" s="38"/>
      <c r="B69" s="20"/>
      <c r="C69" s="66"/>
      <c r="D69" s="66"/>
      <c r="E69" s="16"/>
      <c r="F69" s="16"/>
      <c r="G69" s="37"/>
      <c r="H69" s="37"/>
      <c r="I69" s="37"/>
      <c r="J69" s="20"/>
      <c r="K69" s="20"/>
      <c r="L69" s="16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4.25">
      <c r="A70" s="38"/>
      <c r="B70" s="20"/>
      <c r="C70" s="20"/>
      <c r="D70" s="20"/>
      <c r="E70" s="37"/>
      <c r="F70" s="37"/>
      <c r="G70" s="67"/>
      <c r="H70" s="67" t="s">
        <v>93</v>
      </c>
      <c r="I70" s="67"/>
      <c r="J70" s="20"/>
      <c r="K70" s="20"/>
      <c r="L70" s="37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2.75" customHeight="1">
      <c r="A71" s="38"/>
      <c r="B71" s="20"/>
      <c r="C71" s="20"/>
      <c r="D71" s="20"/>
      <c r="E71" s="37"/>
      <c r="F71" s="37"/>
      <c r="G71" s="37"/>
      <c r="H71" s="37"/>
      <c r="I71" s="37"/>
      <c r="J71" s="20"/>
      <c r="K71" s="20"/>
      <c r="L71" s="37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2.75" customHeight="1">
      <c r="A72" s="38"/>
      <c r="B72" s="20"/>
      <c r="C72" s="20"/>
      <c r="D72" s="20"/>
      <c r="E72" s="37"/>
      <c r="F72" s="37"/>
      <c r="G72" s="37"/>
      <c r="H72" s="37"/>
      <c r="I72" s="37"/>
      <c r="J72" s="20"/>
      <c r="K72" s="20"/>
      <c r="L72" s="37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2.75" customHeight="1">
      <c r="A73" s="38"/>
      <c r="B73" s="55"/>
      <c r="C73" s="20"/>
      <c r="D73" s="20"/>
      <c r="E73" s="37"/>
      <c r="F73" s="37"/>
      <c r="G73" s="37"/>
      <c r="H73" s="37"/>
      <c r="I73" s="37"/>
      <c r="J73" s="20"/>
      <c r="K73" s="20"/>
      <c r="L73" s="37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2.75" customHeight="1">
      <c r="A74" s="38"/>
      <c r="B74" s="37"/>
      <c r="C74" s="20"/>
      <c r="D74" s="20"/>
      <c r="E74" s="37"/>
      <c r="F74" s="37"/>
      <c r="G74" s="37"/>
      <c r="H74" s="37"/>
      <c r="I74" s="37"/>
      <c r="J74" s="20"/>
      <c r="K74" s="20"/>
      <c r="L74" s="37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2.75">
      <c r="A75" s="38"/>
      <c r="B75" s="55"/>
      <c r="C75" s="56"/>
      <c r="D75" s="38"/>
      <c r="E75" s="37"/>
      <c r="F75" s="37"/>
      <c r="G75" s="37"/>
      <c r="H75" s="37"/>
      <c r="I75" s="37"/>
      <c r="J75" s="20"/>
      <c r="K75" s="20"/>
      <c r="L75" s="37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2.75">
      <c r="A76" s="38"/>
      <c r="B76" s="55"/>
      <c r="C76" s="56"/>
      <c r="D76" s="38"/>
      <c r="E76" s="37"/>
      <c r="F76" s="37"/>
      <c r="G76" s="37"/>
      <c r="H76" s="37"/>
      <c r="I76" s="37"/>
      <c r="J76" s="20"/>
      <c r="K76" s="20"/>
      <c r="L76" s="37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5">
      <c r="A77" s="38"/>
      <c r="B77" s="111"/>
      <c r="C77" s="112"/>
      <c r="D77" s="38"/>
      <c r="E77" s="97"/>
      <c r="F77" s="37"/>
      <c r="G77" s="37"/>
      <c r="H77" s="37"/>
      <c r="I77" s="37"/>
      <c r="J77" s="20"/>
      <c r="K77" s="20"/>
      <c r="L77" s="37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5">
      <c r="A78" s="38"/>
      <c r="B78" s="73"/>
      <c r="C78" s="53"/>
      <c r="D78" s="68"/>
      <c r="E78" s="16"/>
      <c r="F78" s="16"/>
      <c r="G78" s="16"/>
      <c r="H78" s="16"/>
      <c r="I78" s="16"/>
      <c r="J78" s="20"/>
      <c r="K78" s="20"/>
      <c r="L78" s="37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6" customHeight="1">
      <c r="A79" s="38"/>
      <c r="B79" s="73"/>
      <c r="C79" s="53"/>
      <c r="D79" s="68"/>
      <c r="E79" s="16"/>
      <c r="F79" s="16"/>
      <c r="G79" s="16"/>
      <c r="H79" s="16"/>
      <c r="I79" s="16"/>
      <c r="J79" s="20"/>
      <c r="K79" s="20"/>
      <c r="L79" s="37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5">
      <c r="A80" s="38"/>
      <c r="B80" s="73"/>
      <c r="C80" s="53"/>
      <c r="D80" s="68"/>
      <c r="E80" s="16"/>
      <c r="F80" s="16"/>
      <c r="G80" s="16"/>
      <c r="H80" s="16"/>
      <c r="I80" s="16"/>
      <c r="J80" s="20"/>
      <c r="K80" s="20"/>
      <c r="L80" s="37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2.75" customHeight="1">
      <c r="A81" s="38"/>
      <c r="B81" s="73"/>
      <c r="C81" s="53"/>
      <c r="D81" s="69"/>
      <c r="E81" s="16"/>
      <c r="F81" s="16"/>
      <c r="G81" s="16"/>
      <c r="H81" s="16"/>
      <c r="I81" s="16"/>
      <c r="J81" s="20"/>
      <c r="K81" s="20"/>
      <c r="L81" s="37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6.75" customHeight="1">
      <c r="A82" s="38"/>
      <c r="B82" s="73"/>
      <c r="C82" s="53"/>
      <c r="D82" s="69"/>
      <c r="E82" s="16"/>
      <c r="F82" s="16"/>
      <c r="G82" s="16"/>
      <c r="H82" s="16"/>
      <c r="I82" s="16"/>
      <c r="J82" s="20"/>
      <c r="K82" s="20"/>
      <c r="L82" s="37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5">
      <c r="A83" s="38"/>
      <c r="B83" s="73"/>
      <c r="C83" s="53"/>
      <c r="D83" s="69"/>
      <c r="E83" s="16"/>
      <c r="F83" s="16"/>
      <c r="G83" s="16"/>
      <c r="H83" s="16"/>
      <c r="I83" s="16"/>
      <c r="J83" s="20"/>
      <c r="K83" s="20"/>
      <c r="L83" s="37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5">
      <c r="A84" s="38"/>
      <c r="B84" s="73"/>
      <c r="C84" s="53"/>
      <c r="D84" s="69"/>
      <c r="E84" s="16"/>
      <c r="F84" s="16"/>
      <c r="G84" s="16"/>
      <c r="H84" s="16"/>
      <c r="I84" s="16"/>
      <c r="J84" s="20"/>
      <c r="K84" s="20"/>
      <c r="L84" s="37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5">
      <c r="A85" s="38"/>
      <c r="B85" s="73"/>
      <c r="C85" s="53"/>
      <c r="D85" s="66"/>
      <c r="E85" s="16"/>
      <c r="F85" s="16"/>
      <c r="G85" s="16"/>
      <c r="H85" s="16"/>
      <c r="I85" s="16"/>
      <c r="J85" s="20"/>
      <c r="K85" s="20"/>
      <c r="L85" s="37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5">
      <c r="A86" s="38"/>
      <c r="B86" s="73"/>
      <c r="C86" s="53"/>
      <c r="D86" s="66"/>
      <c r="E86" s="16"/>
      <c r="F86" s="16"/>
      <c r="G86" s="16"/>
      <c r="H86" s="16"/>
      <c r="I86" s="16"/>
      <c r="J86" s="20"/>
      <c r="K86" s="20"/>
      <c r="L86" s="37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5">
      <c r="A87" s="38"/>
      <c r="B87" s="73"/>
      <c r="C87" s="53"/>
      <c r="D87" s="66"/>
      <c r="E87" s="16"/>
      <c r="F87" s="16"/>
      <c r="G87" s="16"/>
      <c r="H87" s="16"/>
      <c r="I87" s="16"/>
      <c r="J87" s="20"/>
      <c r="K87" s="20"/>
      <c r="L87" s="16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5">
      <c r="A88" s="38"/>
      <c r="B88" s="73"/>
      <c r="C88" s="53"/>
      <c r="D88" s="66"/>
      <c r="E88" s="16"/>
      <c r="F88" s="16"/>
      <c r="G88" s="16"/>
      <c r="H88" s="16"/>
      <c r="I88" s="16"/>
      <c r="J88" s="20"/>
      <c r="K88" s="20"/>
      <c r="L88" s="16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5">
      <c r="A89" s="38"/>
      <c r="B89" s="73"/>
      <c r="C89" s="53"/>
      <c r="D89" s="66"/>
      <c r="E89" s="16"/>
      <c r="F89" s="16"/>
      <c r="G89" s="16"/>
      <c r="H89" s="16"/>
      <c r="I89" s="16"/>
      <c r="J89" s="20"/>
      <c r="K89" s="20"/>
      <c r="L89" s="37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5">
      <c r="A90" s="38"/>
      <c r="B90" s="73"/>
      <c r="C90" s="53"/>
      <c r="D90" s="66"/>
      <c r="E90" s="16"/>
      <c r="F90" s="16"/>
      <c r="G90" s="16"/>
      <c r="H90" s="16"/>
      <c r="I90" s="16"/>
      <c r="J90" s="20"/>
      <c r="K90" s="20"/>
      <c r="L90" s="37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5">
      <c r="A91" s="38"/>
      <c r="B91" s="73"/>
      <c r="C91" s="53"/>
      <c r="D91" s="66"/>
      <c r="E91" s="16"/>
      <c r="F91" s="16"/>
      <c r="G91" s="16"/>
      <c r="H91" s="16"/>
      <c r="I91" s="16"/>
      <c r="J91" s="20"/>
      <c r="K91" s="20"/>
      <c r="L91" s="37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5">
      <c r="A92" s="20"/>
      <c r="B92" s="73"/>
      <c r="C92" s="53"/>
      <c r="D92" s="66"/>
      <c r="E92" s="70"/>
      <c r="F92" s="70"/>
      <c r="G92" s="70"/>
      <c r="H92" s="70"/>
      <c r="I92" s="7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5">
      <c r="A93" s="20"/>
      <c r="B93" s="73"/>
      <c r="C93" s="53"/>
      <c r="D93" s="66"/>
      <c r="E93" s="70"/>
      <c r="F93" s="70"/>
      <c r="G93" s="70"/>
      <c r="H93" s="70"/>
      <c r="I93" s="7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5">
      <c r="A94" s="20"/>
      <c r="B94" s="73"/>
      <c r="C94" s="53"/>
      <c r="D94" s="66"/>
      <c r="E94" s="70"/>
      <c r="F94" s="70"/>
      <c r="G94" s="70"/>
      <c r="H94" s="70"/>
      <c r="I94" s="7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5">
      <c r="A95" s="20"/>
      <c r="B95" s="73"/>
      <c r="C95" s="53"/>
      <c r="D95" s="66"/>
      <c r="E95" s="16"/>
      <c r="F95" s="16"/>
      <c r="G95" s="16"/>
      <c r="H95" s="16"/>
      <c r="I95" s="16"/>
      <c r="J95" s="20"/>
      <c r="K95" s="20"/>
      <c r="L95" s="37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5">
      <c r="A96" s="20"/>
      <c r="B96" s="20"/>
      <c r="C96" s="53"/>
      <c r="D96" s="66"/>
      <c r="E96" s="16"/>
      <c r="F96" s="71"/>
      <c r="G96" s="72"/>
      <c r="H96" s="72"/>
      <c r="I96" s="72"/>
      <c r="J96" s="20"/>
      <c r="K96" s="20"/>
      <c r="L96" s="37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5">
      <c r="A97" s="20"/>
      <c r="B97" s="101"/>
      <c r="C97" s="53"/>
      <c r="D97" s="113"/>
      <c r="E97" s="53"/>
      <c r="F97" s="70"/>
      <c r="G97" s="70"/>
      <c r="H97" s="70"/>
      <c r="I97" s="70"/>
      <c r="J97" s="20"/>
      <c r="K97" s="20"/>
      <c r="L97" s="37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5">
      <c r="A98" s="20"/>
      <c r="B98" s="20"/>
      <c r="C98" s="114"/>
      <c r="D98" s="113"/>
      <c r="E98" s="53"/>
      <c r="F98" s="70"/>
      <c r="G98" s="70"/>
      <c r="H98" s="70"/>
      <c r="I98" s="70"/>
      <c r="J98" s="20"/>
      <c r="K98" s="20"/>
      <c r="L98" s="37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5">
      <c r="A99" s="20"/>
      <c r="B99" s="55"/>
      <c r="C99" s="115"/>
      <c r="D99" s="116"/>
      <c r="E99" s="120"/>
      <c r="F99" s="72"/>
      <c r="G99" s="72"/>
      <c r="H99" s="72"/>
      <c r="I99" s="72"/>
      <c r="J99" s="20"/>
      <c r="K99" s="20"/>
      <c r="L99" s="37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4.25">
      <c r="A100" s="20"/>
      <c r="B100" s="20"/>
      <c r="C100" s="115"/>
      <c r="D100" s="66"/>
      <c r="E100" s="16"/>
      <c r="F100" s="72"/>
      <c r="G100" s="72"/>
      <c r="H100" s="72"/>
      <c r="I100" s="72"/>
      <c r="J100" s="20"/>
      <c r="K100" s="20"/>
      <c r="L100" s="37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4.25">
      <c r="A101" s="20"/>
      <c r="B101" s="20"/>
      <c r="C101" s="20"/>
      <c r="D101" s="66"/>
      <c r="E101" s="16"/>
      <c r="F101" s="72"/>
      <c r="G101" s="72"/>
      <c r="H101" s="72"/>
      <c r="I101" s="72"/>
      <c r="J101" s="20"/>
      <c r="K101" s="20"/>
      <c r="L101" s="37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4.25">
      <c r="A102" s="20"/>
      <c r="B102" s="20"/>
      <c r="C102" s="20"/>
      <c r="D102" s="66"/>
      <c r="E102" s="16"/>
      <c r="F102" s="72"/>
      <c r="G102" s="72"/>
      <c r="H102" s="72"/>
      <c r="I102" s="72"/>
      <c r="J102" s="20"/>
      <c r="K102" s="20"/>
      <c r="L102" s="37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4.25">
      <c r="A103" s="20"/>
      <c r="B103" s="20"/>
      <c r="C103" s="20"/>
      <c r="D103" s="72"/>
      <c r="E103" s="16"/>
      <c r="F103" s="72"/>
      <c r="G103" s="72"/>
      <c r="H103" s="72"/>
      <c r="I103" s="72"/>
      <c r="J103" s="20"/>
      <c r="K103" s="20"/>
      <c r="L103" s="37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5">
      <c r="A104" s="20"/>
      <c r="B104" s="110"/>
      <c r="C104" s="110"/>
      <c r="D104" s="117"/>
      <c r="E104" s="109"/>
      <c r="F104" s="109"/>
      <c r="G104" s="109"/>
      <c r="H104" s="109"/>
      <c r="I104" s="109"/>
      <c r="J104" s="14"/>
      <c r="K104" s="109"/>
      <c r="L104" s="109"/>
      <c r="M104" s="11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2.75">
      <c r="A105" s="20"/>
      <c r="B105" s="20"/>
      <c r="C105" s="38"/>
      <c r="D105" s="20"/>
      <c r="E105" s="55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2.75">
      <c r="A106" s="20"/>
      <c r="B106" s="20"/>
      <c r="C106" s="38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2.75">
      <c r="A107" s="20"/>
      <c r="B107" s="20"/>
      <c r="C107" s="38"/>
      <c r="D107" s="20"/>
      <c r="E107" s="37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5">
      <c r="A108" s="20"/>
      <c r="B108" s="20"/>
      <c r="C108" s="113"/>
      <c r="D108" s="118"/>
      <c r="E108" s="1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1:24" ht="12.75"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1:24" ht="12.75"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1:24" ht="12.75"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1:24" ht="12.75"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1:24" ht="12.75"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1:24" ht="12.75"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1:24" ht="12.75"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1:24" ht="12.75"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1:24" ht="12.75"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1:24" ht="12.75"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1:24" ht="12.75"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1:24" ht="12.75"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1:24" ht="12.75"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1:24" ht="12.75"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1:24" ht="12.75"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1:24" ht="12.75"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1:24" ht="12.75"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1:24" ht="12.75"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1:24" ht="12.75"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1:24" ht="12.75"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1:24" ht="12.75"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1:24" ht="12.75"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1:24" ht="12.75"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1:24" ht="12.75"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1:24" ht="12.75"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1:24" ht="12.75"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1:24" ht="12.75"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1:24" ht="12.75"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1:24" ht="12.75"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1:24" ht="12.75"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1:24" ht="12.75"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1:24" ht="12.75"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1:24" ht="12.75"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1:24" ht="12.75"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1:24" ht="12.75"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1:24" ht="12.75"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1:24" ht="12.75"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1:24" ht="12.75"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1:24" ht="12.75"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1:24" ht="12.75"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1:24" ht="12.75"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1:24" ht="12.75"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1:24" ht="12.75"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1:24" ht="12.75"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1:24" ht="12.75"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1:24" ht="12.75"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1:24" ht="12.75"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1:24" ht="12.75"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1:24" ht="12.75"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1:24" ht="12.75"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1:24" ht="12.75"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1:24" ht="12.75"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1:24" ht="12.75"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1:24" ht="12.75"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1:24" ht="12.75"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1:24" ht="12.75"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1:24" ht="12.75"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1:24" ht="12.75"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1:24" ht="12.75"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1:24" ht="12.75"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1:24" ht="12.75"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1:24" ht="12.75"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1:24" ht="12.75"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1:24" ht="12.75"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1:24" ht="12.75"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1:24" ht="12.75"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1:24" ht="12.75"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1:24" ht="12.75"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1:24" ht="12.75"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1:24" ht="12.75"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1:24" ht="12.75"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1:24" ht="12.75"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1:24" ht="12.75"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1:24" ht="12.75"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1:24" ht="12.75"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1:24" ht="12.75"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1:24" ht="12.75"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1:24" ht="12.75"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1:24" ht="12.75"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1:24" ht="12.75"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1:24" ht="12.75"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1:24" ht="12.75"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1:24" ht="12.75"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1:24" ht="12.75"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1:24" ht="12.75"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1:24" ht="12.75"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1:24" ht="12.75"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1:24" ht="12.75"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1:24" ht="12.75"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1:24" ht="12.75"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1:24" ht="12.75"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1:24" ht="12.75"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1:24" ht="12.75"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1:24" ht="12.75"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1:24" ht="12.75"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1:24" ht="12.75"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1:24" ht="12.75"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1:24" ht="12.75"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1:24" ht="12.75"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1:24" ht="12.75"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1:24" ht="12.75"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1:24" ht="12.75"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1:24" ht="12.75"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1:24" ht="12.75"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1:24" ht="12.75"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1:24" ht="12.75"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1:24" ht="12.75"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1:24" ht="12.75"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1:24" ht="12.75"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1:24" ht="12.75"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1:24" ht="12.75"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1:24" ht="12.75"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1:24" ht="12.75"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1:24" ht="12.75"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1:24" ht="12.75"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1:24" ht="12.75"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1:24" ht="12.75"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1:24" ht="12.75"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1:24" ht="12.75"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1:24" ht="12.75"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1:24" ht="12.75"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1:24" ht="12.75"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1:24" ht="12.75"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1:24" ht="12.75"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1:24" ht="12.75"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</sheetData>
  <mergeCells count="1">
    <mergeCell ref="C60:D60"/>
  </mergeCells>
  <printOptions horizontalCentered="1" verticalCentered="1"/>
  <pageMargins left="0" right="0" top="0" bottom="0" header="0.5118110236220472" footer="0.5118110236220472"/>
  <pageSetup orientation="landscape" paperSize="9" scale="79" r:id="rId1"/>
  <rowBreaks count="2" manualBreakCount="2">
    <brk id="32" max="255" man="1"/>
    <brk id="70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75" zoomScaleSheetLayoutView="75" workbookViewId="0" topLeftCell="A1">
      <selection activeCell="I70" sqref="I70"/>
    </sheetView>
  </sheetViews>
  <sheetFormatPr defaultColWidth="9.00390625" defaultRowHeight="12.75"/>
  <cols>
    <col min="1" max="1" width="4.125" style="17" customWidth="1"/>
    <col min="2" max="2" width="39.625" style="17" customWidth="1"/>
    <col min="3" max="3" width="25.00390625" style="17" customWidth="1"/>
    <col min="4" max="4" width="12.125" style="17" customWidth="1"/>
    <col min="5" max="5" width="15.25390625" style="17" customWidth="1"/>
    <col min="6" max="6" width="14.25390625" style="17" customWidth="1"/>
    <col min="7" max="7" width="12.125" style="17" customWidth="1"/>
    <col min="8" max="8" width="12.625" style="17" customWidth="1"/>
    <col min="9" max="9" width="14.125" style="17" customWidth="1"/>
    <col min="10" max="10" width="1.875" style="17" customWidth="1"/>
    <col min="11" max="11" width="16.00390625" style="17" customWidth="1"/>
    <col min="12" max="12" width="14.25390625" style="17" customWidth="1"/>
    <col min="13" max="13" width="13.75390625" style="17" bestFit="1" customWidth="1"/>
    <col min="14" max="16384" width="9.125" style="17" customWidth="1"/>
  </cols>
  <sheetData>
    <row r="1" spans="6:21" ht="15">
      <c r="F1" s="1" t="s">
        <v>66</v>
      </c>
      <c r="G1" s="1" t="s">
        <v>80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2:21" ht="20.25">
      <c r="B2" s="58" t="s">
        <v>1</v>
      </c>
      <c r="C2" s="58"/>
      <c r="D2" s="58"/>
      <c r="E2" s="58"/>
      <c r="F2" s="17" t="s">
        <v>102</v>
      </c>
      <c r="G2" s="1"/>
      <c r="K2" s="20"/>
      <c r="L2" s="59"/>
      <c r="M2" s="20"/>
      <c r="N2" s="20"/>
      <c r="O2" s="20"/>
      <c r="P2" s="20"/>
      <c r="Q2" s="20"/>
      <c r="R2" s="20"/>
      <c r="S2" s="20"/>
      <c r="T2" s="20"/>
      <c r="U2" s="20"/>
    </row>
    <row r="3" spans="2:21" ht="12.75">
      <c r="B3" s="18"/>
      <c r="C3" s="18"/>
      <c r="F3" s="17" t="s">
        <v>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6:21" ht="12.75">
      <c r="F4" s="99" t="s">
        <v>100</v>
      </c>
      <c r="G4" s="19" t="s">
        <v>96</v>
      </c>
      <c r="H4" s="98">
        <v>2004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1:21" ht="7.5" customHeight="1"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6:21" ht="14.25">
      <c r="F6" s="20"/>
      <c r="G6" s="20"/>
      <c r="H6" s="60"/>
      <c r="I6" s="60" t="s">
        <v>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4.5" customHeight="1">
      <c r="A7" s="21"/>
      <c r="B7" s="21"/>
      <c r="C7" s="21"/>
      <c r="D7" s="21"/>
      <c r="E7" s="21"/>
      <c r="F7" s="21"/>
      <c r="G7" s="21"/>
      <c r="H7" s="21"/>
      <c r="I7" s="2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21" ht="12.75">
      <c r="B8" s="22"/>
      <c r="C8" s="23" t="s">
        <v>4</v>
      </c>
      <c r="D8" s="24"/>
      <c r="E8" s="24"/>
      <c r="F8" s="43" t="s">
        <v>5</v>
      </c>
      <c r="G8" s="44"/>
      <c r="H8" s="44"/>
      <c r="I8" s="44"/>
      <c r="J8" s="2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2:21" ht="12.75">
      <c r="B9" s="23"/>
      <c r="C9" s="23" t="s">
        <v>6</v>
      </c>
      <c r="D9" s="23"/>
      <c r="E9" s="23" t="s">
        <v>7</v>
      </c>
      <c r="F9" s="23"/>
      <c r="G9" s="25"/>
      <c r="H9" s="25"/>
      <c r="I9" s="25" t="s">
        <v>8</v>
      </c>
      <c r="J9" s="24"/>
      <c r="K9" s="20"/>
      <c r="L9" s="38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19" t="s">
        <v>9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4"/>
      <c r="K10" s="20"/>
      <c r="L10" s="38"/>
      <c r="M10" s="20"/>
      <c r="N10" s="20"/>
      <c r="O10" s="20"/>
      <c r="P10" s="20"/>
      <c r="Q10" s="20"/>
      <c r="R10" s="20"/>
      <c r="S10" s="20"/>
      <c r="T10" s="20"/>
      <c r="U10" s="20"/>
    </row>
    <row r="11" spans="2:21" ht="12.75">
      <c r="B11" s="23"/>
      <c r="C11" s="23" t="s">
        <v>18</v>
      </c>
      <c r="D11" s="23" t="s">
        <v>19</v>
      </c>
      <c r="E11" s="23" t="s">
        <v>20</v>
      </c>
      <c r="F11" s="23" t="s">
        <v>21</v>
      </c>
      <c r="G11" s="23"/>
      <c r="H11" s="23" t="s">
        <v>22</v>
      </c>
      <c r="I11" s="23" t="s">
        <v>23</v>
      </c>
      <c r="J11" s="24"/>
      <c r="K11" s="20"/>
      <c r="L11" s="38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6.75" customHeight="1">
      <c r="A12" s="21"/>
      <c r="B12" s="26"/>
      <c r="C12" s="26"/>
      <c r="D12" s="26"/>
      <c r="E12" s="26"/>
      <c r="F12" s="26"/>
      <c r="G12" s="26"/>
      <c r="H12" s="26"/>
      <c r="I12" s="27"/>
      <c r="J12" s="2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28">
        <v>0</v>
      </c>
      <c r="B13" s="29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30">
        <v>8</v>
      </c>
      <c r="J13" s="24"/>
      <c r="K13" s="20"/>
      <c r="L13" s="38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6" customHeight="1">
      <c r="A14" s="19"/>
      <c r="B14" s="31"/>
      <c r="C14" s="31"/>
      <c r="D14" s="32"/>
      <c r="E14" s="10"/>
      <c r="F14" s="10"/>
      <c r="G14" s="10"/>
      <c r="H14" s="10"/>
      <c r="I14" s="10"/>
      <c r="J14" s="24"/>
      <c r="K14" s="20"/>
      <c r="L14" s="37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1.5" customHeight="1">
      <c r="A15" s="39">
        <v>1</v>
      </c>
      <c r="B15" s="74" t="s">
        <v>97</v>
      </c>
      <c r="C15" s="75" t="s">
        <v>41</v>
      </c>
      <c r="D15" s="77" t="s">
        <v>25</v>
      </c>
      <c r="E15" s="93">
        <f>F15+I15</f>
        <v>111080</v>
      </c>
      <c r="F15" s="10">
        <f>47000+15000-9150+23700+2150-9150+4000-496</f>
        <v>73054</v>
      </c>
      <c r="G15" s="10"/>
      <c r="H15" s="10"/>
      <c r="I15" s="10">
        <v>38026</v>
      </c>
      <c r="J15" s="24"/>
      <c r="K15" s="55"/>
      <c r="L15" s="37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.75" customHeight="1">
      <c r="A16" s="19"/>
      <c r="B16" s="31"/>
      <c r="C16" s="31"/>
      <c r="D16" s="32"/>
      <c r="E16" s="10"/>
      <c r="F16" s="10"/>
      <c r="G16" s="10"/>
      <c r="H16" s="10"/>
      <c r="I16" s="10"/>
      <c r="J16" s="24"/>
      <c r="K16" s="20"/>
      <c r="L16" s="37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25.5">
      <c r="A17" s="39">
        <v>2</v>
      </c>
      <c r="B17" s="76" t="s">
        <v>53</v>
      </c>
      <c r="C17" s="75" t="s">
        <v>41</v>
      </c>
      <c r="D17" s="77" t="s">
        <v>63</v>
      </c>
      <c r="E17" s="93">
        <f>4000+200+560</f>
        <v>4760</v>
      </c>
      <c r="F17" s="10">
        <f>4000+200+560</f>
        <v>4760</v>
      </c>
      <c r="G17" s="10"/>
      <c r="H17" s="10"/>
      <c r="I17" s="10"/>
      <c r="J17" s="24"/>
      <c r="K17" s="55"/>
      <c r="L17" s="37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19"/>
      <c r="B18" s="31"/>
      <c r="C18" s="31"/>
      <c r="D18" s="91">
        <f>E15+E17</f>
        <v>115840</v>
      </c>
      <c r="E18" s="10"/>
      <c r="F18" s="10"/>
      <c r="G18" s="10"/>
      <c r="H18" s="10"/>
      <c r="I18" s="10"/>
      <c r="J18" s="24"/>
      <c r="K18" s="20"/>
      <c r="L18" s="37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35.25" customHeight="1">
      <c r="A19" s="39">
        <v>3</v>
      </c>
      <c r="B19" s="76" t="s">
        <v>55</v>
      </c>
      <c r="C19" s="76" t="s">
        <v>72</v>
      </c>
      <c r="D19" s="77" t="s">
        <v>64</v>
      </c>
      <c r="E19" s="93">
        <f>100000+24000</f>
        <v>124000</v>
      </c>
      <c r="F19" s="10">
        <f>100000+24000</f>
        <v>124000</v>
      </c>
      <c r="G19" s="10"/>
      <c r="H19" s="10"/>
      <c r="I19" s="10"/>
      <c r="J19" s="24"/>
      <c r="K19" s="55"/>
      <c r="L19" s="37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6.75" customHeight="1">
      <c r="A20" s="19"/>
      <c r="B20" s="31"/>
      <c r="C20" s="31"/>
      <c r="D20" s="32"/>
      <c r="E20" s="10"/>
      <c r="F20" s="10"/>
      <c r="G20" s="10"/>
      <c r="H20" s="10"/>
      <c r="I20" s="10"/>
      <c r="J20" s="24"/>
      <c r="K20" s="55"/>
      <c r="L20" s="37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54" customHeight="1">
      <c r="A21" s="39">
        <v>4</v>
      </c>
      <c r="B21" s="76" t="s">
        <v>89</v>
      </c>
      <c r="C21" s="78" t="s">
        <v>81</v>
      </c>
      <c r="D21" s="79" t="s">
        <v>76</v>
      </c>
      <c r="E21" s="94">
        <f>SUM(F21:I21)</f>
        <v>230406</v>
      </c>
      <c r="F21" s="62">
        <f>218406+12000-109203</f>
        <v>121203</v>
      </c>
      <c r="G21" s="62">
        <v>0</v>
      </c>
      <c r="H21" s="62">
        <v>0</v>
      </c>
      <c r="I21" s="62">
        <v>109203</v>
      </c>
      <c r="J21" s="104" t="s">
        <v>91</v>
      </c>
      <c r="K21" s="55"/>
      <c r="L21" s="37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9" customHeight="1">
      <c r="A22" s="19"/>
      <c r="B22" s="31"/>
      <c r="C22" s="31"/>
      <c r="D22" s="61"/>
      <c r="E22" s="62"/>
      <c r="F22" s="62"/>
      <c r="G22" s="62"/>
      <c r="H22" s="62"/>
      <c r="I22" s="62"/>
      <c r="J22" s="24"/>
      <c r="K22" s="20"/>
      <c r="L22" s="37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38.25">
      <c r="A23" s="39">
        <v>5</v>
      </c>
      <c r="B23" s="105" t="s">
        <v>74</v>
      </c>
      <c r="C23" s="78" t="s">
        <v>87</v>
      </c>
      <c r="D23" s="80" t="s">
        <v>28</v>
      </c>
      <c r="E23" s="94">
        <f>SUM(F23:I23)</f>
        <v>1202594</v>
      </c>
      <c r="F23" s="62">
        <f>740547+2047+10000</f>
        <v>752594</v>
      </c>
      <c r="G23" s="62">
        <f>20000+10000</f>
        <v>30000</v>
      </c>
      <c r="H23" s="62">
        <f>250000+170000</f>
        <v>420000</v>
      </c>
      <c r="I23" s="63">
        <v>0</v>
      </c>
      <c r="J23" s="24"/>
      <c r="K23" s="55"/>
      <c r="L23" s="37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19"/>
      <c r="B24" s="31"/>
      <c r="C24" s="23"/>
      <c r="D24" s="108">
        <f>E21+E23</f>
        <v>1433000</v>
      </c>
      <c r="E24" s="10"/>
      <c r="F24" s="10"/>
      <c r="G24" s="24"/>
      <c r="H24" s="24"/>
      <c r="I24" s="24"/>
      <c r="J24" s="24"/>
      <c r="K24" s="20"/>
      <c r="L24" s="37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25.5">
      <c r="A25" s="39">
        <v>6</v>
      </c>
      <c r="B25" s="81" t="s">
        <v>29</v>
      </c>
      <c r="C25" s="76" t="s">
        <v>27</v>
      </c>
      <c r="D25" s="82" t="s">
        <v>30</v>
      </c>
      <c r="E25" s="93">
        <v>20000</v>
      </c>
      <c r="F25" s="10">
        <v>20000</v>
      </c>
      <c r="G25" s="24"/>
      <c r="H25" s="24"/>
      <c r="I25" s="24"/>
      <c r="J25" s="24"/>
      <c r="K25" s="55"/>
      <c r="L25" s="37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4.5" customHeight="1">
      <c r="A26" s="19"/>
      <c r="B26" s="23"/>
      <c r="C26" s="31"/>
      <c r="D26" s="33"/>
      <c r="E26" s="10"/>
      <c r="F26" s="10"/>
      <c r="G26" s="24"/>
      <c r="H26" s="24"/>
      <c r="I26" s="24"/>
      <c r="J26" s="24"/>
      <c r="K26" s="55"/>
      <c r="L26" s="37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25.5">
      <c r="A27" s="39">
        <v>7</v>
      </c>
      <c r="B27" s="76" t="s">
        <v>85</v>
      </c>
      <c r="C27" s="76" t="s">
        <v>27</v>
      </c>
      <c r="D27" s="82" t="s">
        <v>79</v>
      </c>
      <c r="E27" s="93">
        <v>3750</v>
      </c>
      <c r="F27" s="10">
        <v>3750</v>
      </c>
      <c r="G27" s="24"/>
      <c r="H27" s="24"/>
      <c r="I27" s="24"/>
      <c r="J27" s="24"/>
      <c r="K27" s="55"/>
      <c r="L27" s="37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5.25" customHeight="1">
      <c r="A28" s="19"/>
      <c r="B28" s="24"/>
      <c r="C28" s="23"/>
      <c r="D28" s="24"/>
      <c r="E28" s="24"/>
      <c r="F28" s="24"/>
      <c r="G28" s="24"/>
      <c r="H28" s="24"/>
      <c r="I28" s="24"/>
      <c r="J28" s="2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39.75" customHeight="1">
      <c r="A29" s="39">
        <v>8</v>
      </c>
      <c r="B29" s="83" t="s">
        <v>86</v>
      </c>
      <c r="C29" s="83" t="s">
        <v>71</v>
      </c>
      <c r="D29" s="84" t="s">
        <v>31</v>
      </c>
      <c r="E29" s="95">
        <v>40000</v>
      </c>
      <c r="F29" s="3">
        <v>40000</v>
      </c>
      <c r="G29" s="3"/>
      <c r="H29" s="10"/>
      <c r="I29" s="10"/>
      <c r="J29" s="24"/>
      <c r="K29" s="55"/>
      <c r="L29" s="54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8.25" customHeight="1">
      <c r="A30" s="19"/>
      <c r="B30" s="24"/>
      <c r="C30" s="23"/>
      <c r="D30" s="24"/>
      <c r="E30" s="10"/>
      <c r="F30" s="10"/>
      <c r="G30" s="10"/>
      <c r="H30" s="10"/>
      <c r="I30" s="10"/>
      <c r="J30" s="24"/>
      <c r="K30" s="20"/>
      <c r="L30" s="37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25.5">
      <c r="A31" s="39">
        <v>9</v>
      </c>
      <c r="B31" s="75" t="s">
        <v>43</v>
      </c>
      <c r="C31" s="76" t="s">
        <v>41</v>
      </c>
      <c r="D31" s="82" t="s">
        <v>32</v>
      </c>
      <c r="E31" s="93">
        <v>500000</v>
      </c>
      <c r="F31" s="100">
        <v>500000</v>
      </c>
      <c r="G31" s="100"/>
      <c r="H31" s="100"/>
      <c r="I31" s="93"/>
      <c r="J31" s="24"/>
      <c r="K31" s="55"/>
      <c r="L31" s="37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>
      <c r="A32" s="38"/>
      <c r="B32" s="35"/>
      <c r="C32" s="35"/>
      <c r="D32" s="36"/>
      <c r="E32" s="37"/>
      <c r="F32" s="37"/>
      <c r="G32" s="37"/>
      <c r="H32" s="37"/>
      <c r="I32" s="37"/>
      <c r="J32" s="20"/>
      <c r="K32" s="55"/>
      <c r="L32" s="37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38"/>
      <c r="B33" s="35"/>
      <c r="C33" s="35"/>
      <c r="D33" s="36"/>
      <c r="E33" s="37"/>
      <c r="F33" s="37"/>
      <c r="G33" s="37"/>
      <c r="H33" s="37"/>
      <c r="I33" s="37"/>
      <c r="J33" s="20"/>
      <c r="K33" s="55"/>
      <c r="L33" s="37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4.25">
      <c r="A34" s="38"/>
      <c r="B34" s="35"/>
      <c r="C34" s="35"/>
      <c r="D34" s="36"/>
      <c r="E34" s="37"/>
      <c r="F34" s="37"/>
      <c r="G34" s="37"/>
      <c r="H34" s="60"/>
      <c r="I34" s="60" t="s">
        <v>34</v>
      </c>
      <c r="J34" s="20"/>
      <c r="K34" s="20"/>
      <c r="L34" s="37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3.75" customHeight="1">
      <c r="A35" s="39"/>
      <c r="B35" s="40"/>
      <c r="C35" s="40"/>
      <c r="D35" s="41"/>
      <c r="E35" s="42"/>
      <c r="F35" s="42"/>
      <c r="G35" s="42"/>
      <c r="H35" s="42"/>
      <c r="I35" s="42"/>
      <c r="J35" s="20"/>
      <c r="K35" s="20"/>
      <c r="L35" s="37"/>
      <c r="M35" s="20"/>
      <c r="N35" s="20"/>
      <c r="O35" s="20"/>
      <c r="P35" s="20"/>
      <c r="Q35" s="20"/>
      <c r="R35" s="20"/>
      <c r="S35" s="20"/>
      <c r="T35" s="20"/>
      <c r="U35" s="20"/>
    </row>
    <row r="36" spans="2:21" ht="12.75">
      <c r="B36" s="22"/>
      <c r="C36" s="24"/>
      <c r="D36" s="24"/>
      <c r="E36" s="24"/>
      <c r="F36" s="43" t="s">
        <v>5</v>
      </c>
      <c r="G36" s="44"/>
      <c r="H36" s="44"/>
      <c r="I36" s="44"/>
      <c r="J36" s="24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2:21" ht="12.75">
      <c r="B37" s="23"/>
      <c r="C37" s="23" t="s">
        <v>4</v>
      </c>
      <c r="D37" s="23"/>
      <c r="E37" s="23" t="s">
        <v>7</v>
      </c>
      <c r="F37" s="23" t="s">
        <v>35</v>
      </c>
      <c r="G37" s="25"/>
      <c r="H37" s="25"/>
      <c r="I37" s="25" t="s">
        <v>8</v>
      </c>
      <c r="J37" s="24"/>
      <c r="K37" s="20"/>
      <c r="L37" s="38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19" t="s">
        <v>9</v>
      </c>
      <c r="B38" s="23" t="s">
        <v>36</v>
      </c>
      <c r="C38" s="23" t="s">
        <v>6</v>
      </c>
      <c r="D38" s="23" t="s">
        <v>12</v>
      </c>
      <c r="E38" s="23" t="s">
        <v>13</v>
      </c>
      <c r="F38" s="23" t="s">
        <v>21</v>
      </c>
      <c r="G38" s="23" t="s">
        <v>15</v>
      </c>
      <c r="H38" s="23" t="s">
        <v>16</v>
      </c>
      <c r="I38" s="23" t="s">
        <v>17</v>
      </c>
      <c r="J38" s="24"/>
      <c r="K38" s="20"/>
      <c r="L38" s="38"/>
      <c r="M38" s="20"/>
      <c r="N38" s="20"/>
      <c r="O38" s="20"/>
      <c r="P38" s="20"/>
      <c r="Q38" s="20"/>
      <c r="R38" s="20"/>
      <c r="S38" s="20"/>
      <c r="T38" s="20"/>
      <c r="U38" s="20"/>
    </row>
    <row r="39" spans="2:21" ht="12.75">
      <c r="B39" s="23"/>
      <c r="C39" s="23" t="s">
        <v>37</v>
      </c>
      <c r="D39" s="23" t="s">
        <v>19</v>
      </c>
      <c r="E39" s="23" t="s">
        <v>20</v>
      </c>
      <c r="F39" s="23"/>
      <c r="G39" s="23"/>
      <c r="H39" s="23" t="s">
        <v>22</v>
      </c>
      <c r="I39" s="23" t="s">
        <v>23</v>
      </c>
      <c r="J39" s="24"/>
      <c r="K39" s="20"/>
      <c r="L39" s="38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21"/>
      <c r="B40" s="26"/>
      <c r="C40" s="26"/>
      <c r="D40" s="26"/>
      <c r="E40" s="26"/>
      <c r="F40" s="26"/>
      <c r="G40" s="26"/>
      <c r="H40" s="26"/>
      <c r="I40" s="57" t="s">
        <v>77</v>
      </c>
      <c r="J40" s="24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28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30">
        <v>9</v>
      </c>
      <c r="J41" s="24"/>
      <c r="K41" s="20"/>
      <c r="L41" s="38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38.25">
      <c r="A42" s="28">
        <v>10</v>
      </c>
      <c r="B42" s="85" t="s">
        <v>67</v>
      </c>
      <c r="C42" s="86" t="s">
        <v>41</v>
      </c>
      <c r="D42" s="87" t="s">
        <v>65</v>
      </c>
      <c r="E42" s="96">
        <v>200000</v>
      </c>
      <c r="F42" s="10">
        <v>200000</v>
      </c>
      <c r="G42" s="10"/>
      <c r="H42" s="10"/>
      <c r="I42" s="10"/>
      <c r="J42" s="24"/>
      <c r="K42" s="55"/>
      <c r="L42" s="37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8.25" customHeight="1">
      <c r="A43" s="19"/>
      <c r="B43" s="24"/>
      <c r="C43" s="47"/>
      <c r="D43" s="24"/>
      <c r="E43" s="10"/>
      <c r="F43" s="10"/>
      <c r="G43" s="10"/>
      <c r="H43" s="10"/>
      <c r="I43" s="10"/>
      <c r="J43" s="24"/>
      <c r="K43" s="20"/>
      <c r="L43" s="37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25.5">
      <c r="A44" s="39">
        <v>11</v>
      </c>
      <c r="B44" s="76" t="s">
        <v>44</v>
      </c>
      <c r="C44" s="75" t="s">
        <v>45</v>
      </c>
      <c r="D44" s="82" t="s">
        <v>48</v>
      </c>
      <c r="E44" s="93">
        <v>100000</v>
      </c>
      <c r="F44" s="10">
        <v>100000</v>
      </c>
      <c r="G44" s="10"/>
      <c r="H44" s="10"/>
      <c r="I44" s="10"/>
      <c r="J44" s="24"/>
      <c r="K44" s="55"/>
      <c r="L44" s="37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7.5" customHeight="1">
      <c r="A45" s="19"/>
      <c r="B45" s="31"/>
      <c r="C45" s="46"/>
      <c r="D45" s="33"/>
      <c r="E45" s="10"/>
      <c r="F45" s="10"/>
      <c r="G45" s="10"/>
      <c r="H45" s="10"/>
      <c r="I45" s="10"/>
      <c r="J45" s="24"/>
      <c r="K45" s="20"/>
      <c r="L45" s="37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54" customHeight="1">
      <c r="A46" s="39">
        <v>12</v>
      </c>
      <c r="B46" s="76" t="s">
        <v>75</v>
      </c>
      <c r="C46" s="75" t="s">
        <v>45</v>
      </c>
      <c r="D46" s="82" t="s">
        <v>54</v>
      </c>
      <c r="E46" s="93">
        <f>F46</f>
        <v>11400</v>
      </c>
      <c r="F46" s="10">
        <f>4000+7400+1368+1824-1824-1368</f>
        <v>11400</v>
      </c>
      <c r="G46" s="10"/>
      <c r="H46" s="10"/>
      <c r="I46" s="10"/>
      <c r="J46" s="24"/>
      <c r="K46" s="55"/>
      <c r="L46" s="37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9.75" customHeight="1">
      <c r="A47" s="19"/>
      <c r="B47" s="31"/>
      <c r="C47" s="46"/>
      <c r="D47" s="33"/>
      <c r="E47" s="10"/>
      <c r="F47" s="10"/>
      <c r="G47" s="10"/>
      <c r="H47" s="10"/>
      <c r="I47" s="10"/>
      <c r="J47" s="24"/>
      <c r="K47" s="55"/>
      <c r="L47" s="37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65.25" customHeight="1">
      <c r="A48" s="39">
        <v>13</v>
      </c>
      <c r="B48" s="76" t="s">
        <v>88</v>
      </c>
      <c r="C48" s="88" t="s">
        <v>82</v>
      </c>
      <c r="D48" s="89" t="s">
        <v>33</v>
      </c>
      <c r="E48" s="94">
        <f>SUM(F48:I48)</f>
        <v>147700</v>
      </c>
      <c r="F48" s="62">
        <f>16100+76600-73650</f>
        <v>19050</v>
      </c>
      <c r="G48" s="62">
        <v>0</v>
      </c>
      <c r="H48" s="62">
        <v>55000</v>
      </c>
      <c r="I48" s="103">
        <v>73650</v>
      </c>
      <c r="J48" s="104" t="s">
        <v>91</v>
      </c>
      <c r="K48" s="55"/>
      <c r="L48" s="37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6.75" customHeight="1">
      <c r="A49" s="19"/>
      <c r="B49" s="31"/>
      <c r="C49" s="46"/>
      <c r="D49" s="64"/>
      <c r="E49" s="62"/>
      <c r="F49" s="62"/>
      <c r="G49" s="62"/>
      <c r="H49" s="62"/>
      <c r="I49" s="62"/>
      <c r="J49" s="24"/>
      <c r="K49" s="55"/>
      <c r="L49" s="37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03.5" customHeight="1">
      <c r="A50" s="39">
        <v>14</v>
      </c>
      <c r="B50" s="76" t="s">
        <v>90</v>
      </c>
      <c r="C50" s="88" t="s">
        <v>82</v>
      </c>
      <c r="D50" s="89" t="s">
        <v>33</v>
      </c>
      <c r="E50" s="94">
        <f>SUM(F50:I50)</f>
        <v>400883</v>
      </c>
      <c r="F50" s="62">
        <f>200883-160313</f>
        <v>40570</v>
      </c>
      <c r="G50" s="62">
        <v>0</v>
      </c>
      <c r="H50" s="62">
        <f>200000+40000+140000-180000</f>
        <v>200000</v>
      </c>
      <c r="I50" s="103">
        <v>160313</v>
      </c>
      <c r="J50" s="104" t="s">
        <v>91</v>
      </c>
      <c r="K50" s="20"/>
      <c r="L50" s="37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6" customHeight="1">
      <c r="A51" s="19"/>
      <c r="B51" s="46"/>
      <c r="C51" s="47"/>
      <c r="D51" s="65"/>
      <c r="E51" s="62"/>
      <c r="F51" s="62"/>
      <c r="G51" s="62"/>
      <c r="H51" s="62"/>
      <c r="I51" s="62"/>
      <c r="J51" s="24"/>
      <c r="K51" s="20"/>
      <c r="L51" s="37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28.5">
      <c r="A52" s="39">
        <v>15</v>
      </c>
      <c r="B52" s="90" t="s">
        <v>78</v>
      </c>
      <c r="C52" s="75" t="s">
        <v>41</v>
      </c>
      <c r="D52" s="80" t="s">
        <v>33</v>
      </c>
      <c r="E52" s="94">
        <f>F52</f>
        <v>55267</v>
      </c>
      <c r="F52" s="62">
        <f>84400-9150-9983-10000</f>
        <v>55267</v>
      </c>
      <c r="G52" s="62"/>
      <c r="H52" s="62">
        <v>0</v>
      </c>
      <c r="I52" s="62"/>
      <c r="J52" s="24"/>
      <c r="K52" s="55"/>
      <c r="L52" s="37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0.5" customHeight="1">
      <c r="A53" s="19"/>
      <c r="B53" s="31"/>
      <c r="C53" s="46"/>
      <c r="D53" s="107">
        <f>SUM(E48:E52)</f>
        <v>603850</v>
      </c>
      <c r="E53" s="10"/>
      <c r="F53" s="10"/>
      <c r="G53" s="10"/>
      <c r="H53" s="10"/>
      <c r="I53" s="10"/>
      <c r="J53" s="24"/>
      <c r="K53" s="20"/>
      <c r="L53" s="37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38.25">
      <c r="A54" s="39">
        <v>16</v>
      </c>
      <c r="B54" s="76" t="s">
        <v>83</v>
      </c>
      <c r="C54" s="75" t="s">
        <v>41</v>
      </c>
      <c r="D54" s="82" t="s">
        <v>73</v>
      </c>
      <c r="E54" s="93">
        <f>4000+6000+7900</f>
        <v>17900</v>
      </c>
      <c r="F54" s="10">
        <f>4000+6000+7900</f>
        <v>17900</v>
      </c>
      <c r="G54" s="10"/>
      <c r="H54" s="10"/>
      <c r="I54" s="10"/>
      <c r="J54" s="24"/>
      <c r="K54" s="55"/>
      <c r="L54" s="37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6.75" customHeight="1">
      <c r="A55" s="38"/>
      <c r="B55" s="31"/>
      <c r="C55" s="46"/>
      <c r="D55" s="33"/>
      <c r="E55" s="10"/>
      <c r="F55" s="10"/>
      <c r="G55" s="10"/>
      <c r="H55" s="10"/>
      <c r="I55" s="10"/>
      <c r="J55" s="24"/>
      <c r="K55" s="55"/>
      <c r="L55" s="37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26.25" customHeight="1">
      <c r="A56" s="38">
        <v>17</v>
      </c>
      <c r="B56" s="76" t="s">
        <v>101</v>
      </c>
      <c r="C56" s="75" t="s">
        <v>41</v>
      </c>
      <c r="D56" s="106"/>
      <c r="E56" s="93">
        <v>5000</v>
      </c>
      <c r="F56" s="10">
        <v>5000</v>
      </c>
      <c r="G56" s="10"/>
      <c r="H56" s="10"/>
      <c r="I56" s="10"/>
      <c r="J56" s="24"/>
      <c r="K56" s="55"/>
      <c r="L56" s="37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7.5" customHeight="1">
      <c r="A57" s="19"/>
      <c r="B57" s="23"/>
      <c r="C57" s="47"/>
      <c r="D57" s="33"/>
      <c r="E57" s="10"/>
      <c r="F57" s="10"/>
      <c r="G57" s="10"/>
      <c r="H57" s="10"/>
      <c r="I57" s="10"/>
      <c r="J57" s="24"/>
      <c r="K57" s="20"/>
      <c r="L57" s="37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25.5">
      <c r="A58" s="39">
        <v>18</v>
      </c>
      <c r="B58" s="76" t="s">
        <v>46</v>
      </c>
      <c r="C58" s="75" t="s">
        <v>27</v>
      </c>
      <c r="D58" s="82" t="s">
        <v>38</v>
      </c>
      <c r="E58" s="93">
        <f>F58</f>
        <v>32301</v>
      </c>
      <c r="F58" s="10">
        <f>20000+2301-4000+14000</f>
        <v>32301</v>
      </c>
      <c r="G58" s="10"/>
      <c r="H58" s="10"/>
      <c r="I58" s="10"/>
      <c r="J58" s="24"/>
      <c r="K58" s="55"/>
      <c r="L58" s="37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7.5" customHeight="1">
      <c r="A59" s="19"/>
      <c r="B59" s="31"/>
      <c r="C59" s="47"/>
      <c r="D59" s="33"/>
      <c r="E59" s="10"/>
      <c r="F59" s="10"/>
      <c r="G59" s="10"/>
      <c r="H59" s="10"/>
      <c r="I59" s="10"/>
      <c r="J59" s="24"/>
      <c r="K59" s="20"/>
      <c r="L59" s="37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39" customHeight="1">
      <c r="A60" s="39">
        <v>19</v>
      </c>
      <c r="B60" s="76" t="s">
        <v>84</v>
      </c>
      <c r="C60" s="75" t="s">
        <v>27</v>
      </c>
      <c r="D60" s="82" t="s">
        <v>47</v>
      </c>
      <c r="E60" s="93">
        <f>F60</f>
        <v>7207</v>
      </c>
      <c r="F60" s="100">
        <f>5000+335+3000-1128</f>
        <v>7207</v>
      </c>
      <c r="G60" s="100"/>
      <c r="H60" s="100"/>
      <c r="I60" s="93"/>
      <c r="J60" s="24"/>
      <c r="K60" s="55"/>
      <c r="L60" s="37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9" customHeight="1">
      <c r="A61" s="19"/>
      <c r="B61" s="35"/>
      <c r="C61" s="38"/>
      <c r="D61" s="36"/>
      <c r="E61" s="37"/>
      <c r="F61" s="37"/>
      <c r="G61" s="37"/>
      <c r="H61" s="37"/>
      <c r="I61" s="37"/>
      <c r="J61" s="20"/>
      <c r="K61" s="20"/>
      <c r="L61" s="37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22.5" customHeight="1" thickBot="1">
      <c r="A62" s="38"/>
      <c r="B62" s="20"/>
      <c r="C62" s="122" t="s">
        <v>58</v>
      </c>
      <c r="D62" s="122"/>
      <c r="E62" s="102">
        <f>SUM(E15:E31)+SUM(E42:E61)</f>
        <v>3214248</v>
      </c>
      <c r="F62" s="102">
        <f>SUM(F14:F31)+SUM(F42:F61)</f>
        <v>2128056</v>
      </c>
      <c r="G62" s="102">
        <f>SUM(G14:G31)+SUM(G42:G61)</f>
        <v>30000</v>
      </c>
      <c r="H62" s="102">
        <f>SUM(H14:H31)+SUM(H42:H61)</f>
        <v>675000</v>
      </c>
      <c r="I62" s="102">
        <f>SUM(I14:I31)+SUM(I42:I61)</f>
        <v>381192</v>
      </c>
      <c r="J62" s="16"/>
      <c r="K62" s="101"/>
      <c r="L62" s="16"/>
      <c r="M62" s="55"/>
      <c r="N62" s="20"/>
      <c r="O62" s="20"/>
      <c r="P62" s="20"/>
      <c r="Q62" s="20"/>
      <c r="R62" s="20"/>
      <c r="S62" s="20"/>
      <c r="T62" s="20"/>
      <c r="U62" s="20"/>
    </row>
    <row r="63" spans="1:21" ht="5.25" customHeight="1" thickTop="1">
      <c r="A63" s="38"/>
      <c r="B63" s="20"/>
      <c r="C63" s="66"/>
      <c r="D63" s="66"/>
      <c r="E63" s="53"/>
      <c r="F63" s="53"/>
      <c r="G63" s="53"/>
      <c r="H63" s="53"/>
      <c r="I63" s="53"/>
      <c r="J63" s="16"/>
      <c r="K63" s="101"/>
      <c r="L63" s="16"/>
      <c r="M63" s="55"/>
      <c r="N63" s="20"/>
      <c r="O63" s="20"/>
      <c r="P63" s="20"/>
      <c r="Q63" s="20"/>
      <c r="R63" s="20"/>
      <c r="S63" s="20"/>
      <c r="T63" s="20"/>
      <c r="U63" s="20"/>
    </row>
    <row r="64" spans="1:21" ht="15">
      <c r="A64" s="38"/>
      <c r="B64" s="20" t="s">
        <v>95</v>
      </c>
      <c r="C64" s="66"/>
      <c r="D64" s="66"/>
      <c r="E64" s="53"/>
      <c r="F64" s="53"/>
      <c r="G64" s="53"/>
      <c r="H64" s="53"/>
      <c r="I64" s="53"/>
      <c r="J64" s="16"/>
      <c r="K64" s="20"/>
      <c r="L64" s="16"/>
      <c r="M64" s="55"/>
      <c r="N64" s="20"/>
      <c r="O64" s="20"/>
      <c r="P64" s="20"/>
      <c r="Q64" s="20"/>
      <c r="R64" s="20"/>
      <c r="S64" s="20"/>
      <c r="T64" s="20"/>
      <c r="U64" s="20"/>
    </row>
    <row r="65" spans="1:21" ht="5.25" customHeight="1">
      <c r="A65" s="38"/>
      <c r="B65" s="20"/>
      <c r="C65" s="66"/>
      <c r="D65" s="66"/>
      <c r="E65" s="53"/>
      <c r="F65" s="53"/>
      <c r="G65" s="53"/>
      <c r="H65" s="53"/>
      <c r="I65" s="53"/>
      <c r="J65" s="16"/>
      <c r="K65" s="20"/>
      <c r="L65" s="16"/>
      <c r="M65" s="55"/>
      <c r="N65" s="20"/>
      <c r="O65" s="20"/>
      <c r="P65" s="20"/>
      <c r="Q65" s="20"/>
      <c r="R65" s="20"/>
      <c r="S65" s="20"/>
      <c r="T65" s="20"/>
      <c r="U65" s="20"/>
    </row>
    <row r="66" spans="1:21" ht="15">
      <c r="A66" s="38"/>
      <c r="B66" s="20" t="s">
        <v>92</v>
      </c>
      <c r="C66" s="66"/>
      <c r="D66" s="66"/>
      <c r="E66" s="53"/>
      <c r="F66" s="53"/>
      <c r="G66" s="53"/>
      <c r="H66" s="53"/>
      <c r="I66" s="53"/>
      <c r="J66" s="16"/>
      <c r="K66" s="20"/>
      <c r="L66" s="16"/>
      <c r="M66" s="55"/>
      <c r="N66" s="20"/>
      <c r="O66" s="20"/>
      <c r="P66" s="20"/>
      <c r="Q66" s="20"/>
      <c r="R66" s="20"/>
      <c r="S66" s="20"/>
      <c r="T66" s="20"/>
      <c r="U66" s="20"/>
    </row>
    <row r="67" spans="1:21" ht="5.25" customHeight="1">
      <c r="A67" s="38"/>
      <c r="B67" s="20"/>
      <c r="C67" s="66"/>
      <c r="D67" s="66"/>
      <c r="E67" s="53"/>
      <c r="F67" s="53"/>
      <c r="G67" s="53"/>
      <c r="H67" s="53"/>
      <c r="I67" s="53"/>
      <c r="J67" s="16"/>
      <c r="K67" s="20"/>
      <c r="L67" s="16"/>
      <c r="M67" s="55"/>
      <c r="N67" s="20"/>
      <c r="O67" s="20"/>
      <c r="P67" s="20"/>
      <c r="Q67" s="20"/>
      <c r="R67" s="20"/>
      <c r="S67" s="20"/>
      <c r="T67" s="20"/>
      <c r="U67" s="20"/>
    </row>
    <row r="68" spans="1:21" ht="15">
      <c r="A68" s="38"/>
      <c r="B68" s="20" t="s">
        <v>94</v>
      </c>
      <c r="C68" s="66"/>
      <c r="D68" s="66"/>
      <c r="E68" s="53"/>
      <c r="F68" s="53"/>
      <c r="G68" s="53"/>
      <c r="H68" s="53"/>
      <c r="I68" s="53"/>
      <c r="J68" s="16"/>
      <c r="K68" s="20"/>
      <c r="L68" s="16"/>
      <c r="M68" s="55"/>
      <c r="N68" s="20"/>
      <c r="O68" s="20"/>
      <c r="P68" s="20"/>
      <c r="Q68" s="20"/>
      <c r="R68" s="20"/>
      <c r="S68" s="20"/>
      <c r="T68" s="20"/>
      <c r="U68" s="20"/>
    </row>
    <row r="69" spans="1:21" ht="15">
      <c r="A69" s="38"/>
      <c r="B69" s="20"/>
      <c r="C69" s="66"/>
      <c r="D69" s="66"/>
      <c r="E69" s="53"/>
      <c r="F69" s="53"/>
      <c r="G69" s="53" t="s">
        <v>39</v>
      </c>
      <c r="H69" s="53"/>
      <c r="I69" s="53"/>
      <c r="J69" s="16"/>
      <c r="K69" s="20"/>
      <c r="L69" s="16"/>
      <c r="M69" s="55"/>
      <c r="N69" s="20"/>
      <c r="O69" s="20"/>
      <c r="P69" s="20"/>
      <c r="Q69" s="20"/>
      <c r="R69" s="20"/>
      <c r="S69" s="20"/>
      <c r="T69" s="20"/>
      <c r="U69" s="20"/>
    </row>
    <row r="70" spans="1:21" ht="15">
      <c r="A70" s="38"/>
      <c r="B70" s="20"/>
      <c r="C70" s="66"/>
      <c r="D70" s="66"/>
      <c r="E70" s="53"/>
      <c r="F70" s="53"/>
      <c r="G70" s="53"/>
      <c r="H70" s="53"/>
      <c r="I70" s="53"/>
      <c r="J70" s="16"/>
      <c r="K70" s="20"/>
      <c r="L70" s="16"/>
      <c r="M70" s="55"/>
      <c r="N70" s="20"/>
      <c r="O70" s="20"/>
      <c r="P70" s="20"/>
      <c r="Q70" s="20"/>
      <c r="R70" s="20"/>
      <c r="S70" s="20"/>
      <c r="T70" s="20"/>
      <c r="U70" s="20"/>
    </row>
    <row r="71" spans="1:21" ht="14.25">
      <c r="A71" s="38"/>
      <c r="B71" s="20"/>
      <c r="C71" s="66"/>
      <c r="D71" s="66"/>
      <c r="E71" s="16"/>
      <c r="F71" s="16"/>
      <c r="G71" s="37"/>
      <c r="H71" s="37"/>
      <c r="I71" s="37"/>
      <c r="J71" s="20"/>
      <c r="K71" s="20"/>
      <c r="L71" s="16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4.25">
      <c r="A72" s="38"/>
      <c r="B72" s="20"/>
      <c r="C72" s="20"/>
      <c r="D72" s="20"/>
      <c r="E72" s="37"/>
      <c r="F72" s="37"/>
      <c r="G72" s="67"/>
      <c r="H72" s="67" t="s">
        <v>93</v>
      </c>
      <c r="I72" s="67"/>
      <c r="J72" s="20"/>
      <c r="K72" s="20"/>
      <c r="L72" s="37"/>
      <c r="M72" s="20"/>
      <c r="N72" s="20"/>
      <c r="O72" s="20"/>
      <c r="P72" s="20"/>
      <c r="Q72" s="20"/>
      <c r="R72" s="20"/>
      <c r="S72" s="20"/>
      <c r="T72" s="20"/>
      <c r="U72" s="20"/>
    </row>
    <row r="73" spans="11:21" ht="12.75"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1:21" ht="12.75"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1:21" ht="12.75"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1:21" ht="12.75"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1:21" ht="12.75"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1:21" ht="12.75"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1:21" ht="12.75"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1:21" ht="12.75"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1:21" ht="12.75"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1:21" ht="12.75"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1:21" ht="12.75"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1:21" ht="12.75"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1:21" ht="12.75"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1:21" ht="12.75"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1:21" ht="12.75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1:21" ht="12.75"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1:21" ht="12.75"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1:21" ht="12.75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1:21" ht="12.75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1:21" ht="12.75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1:21" ht="12.75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1:21" ht="12.75"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1:21" ht="12.75"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1:21" ht="12.75"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</sheetData>
  <mergeCells count="1">
    <mergeCell ref="C62:D62"/>
  </mergeCells>
  <printOptions horizontalCentered="1" verticalCentered="1"/>
  <pageMargins left="0" right="0" top="0" bottom="0" header="0.5118110236220472" footer="0.5118110236220472"/>
  <pageSetup orientation="landscape" paperSize="9" scale="76" r:id="rId1"/>
  <rowBreaks count="1" manualBreakCount="1">
    <brk id="3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Kazimierza Wielka</cp:lastModifiedBy>
  <cp:lastPrinted>2005-01-11T10:10:13Z</cp:lastPrinted>
  <dcterms:created xsi:type="dcterms:W3CDTF">1997-02-26T13:46:56Z</dcterms:created>
  <dcterms:modified xsi:type="dcterms:W3CDTF">2005-01-24T09:32:42Z</dcterms:modified>
  <cp:category/>
  <cp:version/>
  <cp:contentType/>
  <cp:contentStatus/>
</cp:coreProperties>
</file>